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19420" windowHeight="11020" tabRatio="858" activeTab="1"/>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4519"/>
</workbook>
</file>

<file path=xl/calcChain.xml><?xml version="1.0" encoding="utf-8"?>
<calcChain xmlns="http://schemas.openxmlformats.org/spreadsheetml/2006/main">
  <c r="B3" i="3"/>
  <c r="C3"/>
  <c r="A3" s="1"/>
  <c r="C7"/>
  <c r="D7" a="1"/>
  <c r="D7" s="1"/>
  <c r="F7" s="1"/>
  <c r="C8"/>
  <c r="D8" a="1"/>
  <c r="D8" s="1"/>
  <c r="F8" s="1"/>
  <c r="C9"/>
  <c r="D9" a="1"/>
  <c r="D9" s="1"/>
  <c r="F9" s="1"/>
  <c r="C10"/>
  <c r="D10" a="1"/>
  <c r="D10" s="1"/>
  <c r="F10" s="1"/>
  <c r="C11"/>
  <c r="D11" a="1"/>
  <c r="D11" s="1"/>
  <c r="F11" s="1"/>
  <c r="C12"/>
  <c r="D12" a="1"/>
  <c r="D12" s="1"/>
  <c r="F12" s="1"/>
  <c r="C13"/>
  <c r="D13" a="1"/>
  <c r="D13" s="1"/>
  <c r="F13" s="1"/>
  <c r="D14" a="1"/>
  <c r="D14"/>
  <c r="F14" s="1"/>
  <c r="D15" a="1"/>
  <c r="D15"/>
  <c r="F15" s="1"/>
  <c r="D16" a="1"/>
  <c r="D16" s="1"/>
  <c r="F16" s="1"/>
  <c r="D17" a="1"/>
  <c r="D17" s="1"/>
  <c r="F17" s="1"/>
  <c r="D18" a="1"/>
  <c r="D18" s="1"/>
  <c r="F18" s="1"/>
  <c r="D19" a="1"/>
  <c r="D19" s="1"/>
  <c r="F19" s="1"/>
  <c r="D20" a="1"/>
  <c r="D20"/>
  <c r="F20" s="1"/>
  <c r="D21" a="1"/>
  <c r="D21" s="1"/>
  <c r="F21" s="1"/>
  <c r="D22" a="1"/>
  <c r="D22"/>
  <c r="F22" s="1"/>
  <c r="D23" a="1"/>
  <c r="D23"/>
  <c r="F23" s="1"/>
  <c r="D24" a="1"/>
  <c r="D24" s="1"/>
  <c r="F24" s="1"/>
  <c r="D25" a="1"/>
  <c r="D25" s="1"/>
  <c r="F25" s="1"/>
  <c r="D26" a="1"/>
  <c r="D26" s="1"/>
  <c r="F26" s="1"/>
  <c r="D27" a="1"/>
  <c r="D27" s="1"/>
  <c r="F27" s="1"/>
  <c r="D28" a="1"/>
  <c r="D28"/>
  <c r="F28" s="1"/>
  <c r="D29" a="1"/>
  <c r="D29" s="1"/>
  <c r="F29" s="1"/>
  <c r="C30"/>
  <c r="F30"/>
  <c r="C31"/>
  <c r="F31"/>
  <c r="C33"/>
  <c r="F33"/>
  <c r="D10" i="4"/>
  <c r="E10"/>
  <c r="F10"/>
  <c r="G10"/>
  <c r="H10"/>
  <c r="I10"/>
  <c r="J10"/>
  <c r="M10"/>
  <c r="K11"/>
  <c r="A11" s="1"/>
  <c r="L11"/>
  <c r="K12"/>
  <c r="A12" s="1"/>
  <c r="L12"/>
  <c r="K13"/>
  <c r="A13" s="1"/>
  <c r="D13" s="1"/>
  <c r="L13"/>
  <c r="K14"/>
  <c r="A14" s="1"/>
  <c r="H14" s="1"/>
  <c r="L14"/>
  <c r="K15"/>
  <c r="A15" s="1"/>
  <c r="D15" s="1"/>
  <c r="L15"/>
  <c r="K16"/>
  <c r="A16" s="1"/>
  <c r="H16" s="1"/>
  <c r="L16"/>
  <c r="K17"/>
  <c r="A17" s="1"/>
  <c r="H17" s="1"/>
  <c r="L17"/>
  <c r="K18"/>
  <c r="A18" s="1"/>
  <c r="L18"/>
  <c r="K19"/>
  <c r="A19" s="1"/>
  <c r="L19"/>
  <c r="K20"/>
  <c r="A20"/>
  <c r="L20"/>
  <c r="K21"/>
  <c r="A21" s="1"/>
  <c r="L21"/>
  <c r="K22"/>
  <c r="A22" s="1"/>
  <c r="D22" s="1"/>
  <c r="L22"/>
  <c r="K23"/>
  <c r="A23" s="1"/>
  <c r="L23"/>
  <c r="K24"/>
  <c r="A24" s="1"/>
  <c r="L24"/>
  <c r="K25"/>
  <c r="A25" s="1"/>
  <c r="L25"/>
  <c r="K26"/>
  <c r="A26" s="1"/>
  <c r="L26"/>
  <c r="K27"/>
  <c r="A27"/>
  <c r="L27"/>
  <c r="K28"/>
  <c r="A28" s="1"/>
  <c r="H28" s="1"/>
  <c r="L28"/>
  <c r="K29"/>
  <c r="A29"/>
  <c r="D29" s="1"/>
  <c r="L29"/>
  <c r="K30"/>
  <c r="A30" s="1"/>
  <c r="H30" s="1"/>
  <c r="L30"/>
  <c r="K31"/>
  <c r="A31"/>
  <c r="D31" s="1"/>
  <c r="L31"/>
  <c r="K32"/>
  <c r="A32" s="1"/>
  <c r="H32" s="1"/>
  <c r="L32"/>
  <c r="K33"/>
  <c r="A33"/>
  <c r="H33" s="1"/>
  <c r="L33"/>
  <c r="K34"/>
  <c r="A34" s="1"/>
  <c r="L34"/>
  <c r="K35"/>
  <c r="A35"/>
  <c r="L35"/>
  <c r="K36"/>
  <c r="A36" s="1"/>
  <c r="L36"/>
  <c r="K37"/>
  <c r="A37" s="1"/>
  <c r="L37"/>
  <c r="K38"/>
  <c r="A38" s="1"/>
  <c r="D38" s="1"/>
  <c r="L38"/>
  <c r="K39"/>
  <c r="A39"/>
  <c r="L39"/>
  <c r="K40"/>
  <c r="A40" s="1"/>
  <c r="D40" s="1"/>
  <c r="L40"/>
  <c r="K41"/>
  <c r="A41"/>
  <c r="L41"/>
  <c r="K42"/>
  <c r="A42" s="1"/>
  <c r="L42"/>
  <c r="K43"/>
  <c r="A43" s="1"/>
  <c r="L43"/>
  <c r="K44"/>
  <c r="A44" s="1"/>
  <c r="L44"/>
  <c r="K45"/>
  <c r="A45" s="1"/>
  <c r="D45" s="1"/>
  <c r="L45"/>
  <c r="K46"/>
  <c r="A46" s="1"/>
  <c r="H46" s="1"/>
  <c r="L46"/>
  <c r="K47"/>
  <c r="A47" s="1"/>
  <c r="D47" s="1"/>
  <c r="L47"/>
  <c r="K48"/>
  <c r="A48" s="1"/>
  <c r="H48" s="1"/>
  <c r="L48"/>
  <c r="K49"/>
  <c r="A49" s="1"/>
  <c r="H49" s="1"/>
  <c r="L49"/>
  <c r="K50"/>
  <c r="A50" s="1"/>
  <c r="L50"/>
  <c r="K51"/>
  <c r="A51" s="1"/>
  <c r="L51"/>
  <c r="K52"/>
  <c r="A52"/>
  <c r="L52"/>
  <c r="K53"/>
  <c r="A53" s="1"/>
  <c r="L53"/>
  <c r="K54"/>
  <c r="A54" s="1"/>
  <c r="D54" s="1"/>
  <c r="L54"/>
  <c r="K55"/>
  <c r="A55" s="1"/>
  <c r="L55"/>
  <c r="K56"/>
  <c r="A56" s="1"/>
  <c r="L56"/>
  <c r="K57"/>
  <c r="A57" s="1"/>
  <c r="L57"/>
  <c r="K58"/>
  <c r="A58" s="1"/>
  <c r="L58"/>
  <c r="K59"/>
  <c r="A59"/>
  <c r="L59"/>
  <c r="K60"/>
  <c r="A60" s="1"/>
  <c r="H60" s="1"/>
  <c r="L60"/>
  <c r="K61"/>
  <c r="A61" s="1"/>
  <c r="L61"/>
  <c r="K62"/>
  <c r="A62"/>
  <c r="L62"/>
  <c r="K63"/>
  <c r="A63" s="1"/>
  <c r="L63"/>
  <c r="K64"/>
  <c r="A64" s="1"/>
  <c r="L64"/>
  <c r="K65"/>
  <c r="A65"/>
  <c r="H65" s="1"/>
  <c r="L65"/>
  <c r="K66"/>
  <c r="A66" s="1"/>
  <c r="L66"/>
  <c r="K67"/>
  <c r="A67" s="1"/>
  <c r="D67" s="1"/>
  <c r="L67"/>
  <c r="K68"/>
  <c r="A68" s="1"/>
  <c r="L68"/>
  <c r="K69"/>
  <c r="A69" s="1"/>
  <c r="C69" s="1"/>
  <c r="M69" s="1"/>
  <c r="L69"/>
  <c r="K70"/>
  <c r="A70" s="1"/>
  <c r="L70"/>
  <c r="K71"/>
  <c r="A71" s="1"/>
  <c r="L71"/>
  <c r="K72"/>
  <c r="A72" s="1"/>
  <c r="D72" s="1"/>
  <c r="L72"/>
  <c r="K73"/>
  <c r="A73" s="1"/>
  <c r="L73"/>
  <c r="K74"/>
  <c r="A74"/>
  <c r="L74"/>
  <c r="K75"/>
  <c r="A75" s="1"/>
  <c r="C75" s="1"/>
  <c r="M75" s="1"/>
  <c r="L75"/>
  <c r="K76"/>
  <c r="A76" s="1"/>
  <c r="L76"/>
  <c r="K77"/>
  <c r="A77" s="1"/>
  <c r="L77"/>
  <c r="K78"/>
  <c r="A78" s="1"/>
  <c r="G78" s="1"/>
  <c r="L78"/>
  <c r="K79"/>
  <c r="A79" s="1"/>
  <c r="L79"/>
  <c r="K80"/>
  <c r="A80" s="1"/>
  <c r="L80"/>
  <c r="K81"/>
  <c r="A81" s="1"/>
  <c r="L81"/>
  <c r="K82"/>
  <c r="A82" s="1"/>
  <c r="L82"/>
  <c r="K83"/>
  <c r="A83"/>
  <c r="L83"/>
  <c r="K84"/>
  <c r="A84" s="1"/>
  <c r="L84"/>
  <c r="K85"/>
  <c r="A85" s="1"/>
  <c r="L85"/>
  <c r="K86"/>
  <c r="A86" s="1"/>
  <c r="D86" s="1"/>
  <c r="L86"/>
  <c r="K87"/>
  <c r="A87" s="1"/>
  <c r="L87"/>
  <c r="K88"/>
  <c r="A88" s="1"/>
  <c r="G88" s="1"/>
  <c r="L88"/>
  <c r="K89"/>
  <c r="A89" s="1"/>
  <c r="H89" s="1"/>
  <c r="L89"/>
  <c r="K90"/>
  <c r="A90" s="1"/>
  <c r="G90" s="1"/>
  <c r="L90"/>
  <c r="K91"/>
  <c r="A91" s="1"/>
  <c r="G91" s="1"/>
  <c r="L91"/>
  <c r="K92"/>
  <c r="A92" s="1"/>
  <c r="F92" s="1"/>
  <c r="L92"/>
  <c r="K93"/>
  <c r="A93" s="1"/>
  <c r="G93" s="1"/>
  <c r="L93"/>
  <c r="K94"/>
  <c r="A94" s="1"/>
  <c r="J94" s="1"/>
  <c r="L94"/>
  <c r="K95"/>
  <c r="A95" s="1"/>
  <c r="J95" s="1"/>
  <c r="L95"/>
  <c r="K96"/>
  <c r="A96" s="1"/>
  <c r="L96"/>
  <c r="K97"/>
  <c r="A97" s="1"/>
  <c r="L97"/>
  <c r="K98"/>
  <c r="A98" s="1"/>
  <c r="L98"/>
  <c r="K99"/>
  <c r="A99" s="1"/>
  <c r="L99"/>
  <c r="K100"/>
  <c r="A100" s="1"/>
  <c r="L100"/>
  <c r="K101"/>
  <c r="A101" s="1"/>
  <c r="L101"/>
  <c r="K102"/>
  <c r="A102" s="1"/>
  <c r="L102"/>
  <c r="K103"/>
  <c r="A103" s="1"/>
  <c r="G103" s="1"/>
  <c r="L103"/>
  <c r="K104"/>
  <c r="A104" s="1"/>
  <c r="L104"/>
  <c r="K105"/>
  <c r="A105" s="1"/>
  <c r="L105"/>
  <c r="K106"/>
  <c r="A106"/>
  <c r="J106" s="1"/>
  <c r="L106"/>
  <c r="K107"/>
  <c r="A107" s="1"/>
  <c r="L107"/>
  <c r="K108"/>
  <c r="A108" s="1"/>
  <c r="L108"/>
  <c r="K109"/>
  <c r="A109" s="1"/>
  <c r="L109"/>
  <c r="K110"/>
  <c r="A110" s="1"/>
  <c r="C110" s="1"/>
  <c r="M110" s="1"/>
  <c r="L110"/>
  <c r="K111"/>
  <c r="A111"/>
  <c r="L111"/>
  <c r="K112"/>
  <c r="A112" s="1"/>
  <c r="C112" s="1"/>
  <c r="M112" s="1"/>
  <c r="L112"/>
  <c r="K113"/>
  <c r="A113" s="1"/>
  <c r="L113"/>
  <c r="K114"/>
  <c r="A114"/>
  <c r="H114" s="1"/>
  <c r="L114"/>
  <c r="K115"/>
  <c r="A115" s="1"/>
  <c r="L115"/>
  <c r="K116"/>
  <c r="A116" s="1"/>
  <c r="H116" s="1"/>
  <c r="L116"/>
  <c r="K117"/>
  <c r="A117" s="1"/>
  <c r="J117" s="1"/>
  <c r="L117"/>
  <c r="K118"/>
  <c r="A118" s="1"/>
  <c r="L118"/>
  <c r="A119"/>
  <c r="G119" s="1"/>
  <c r="K119"/>
  <c r="L119"/>
  <c r="K120"/>
  <c r="A120" s="1"/>
  <c r="L120"/>
  <c r="K121"/>
  <c r="A121" s="1"/>
  <c r="G121" s="1"/>
  <c r="L121"/>
  <c r="K122"/>
  <c r="A122" s="1"/>
  <c r="L122"/>
  <c r="K123"/>
  <c r="A123" s="1"/>
  <c r="L123"/>
  <c r="K124"/>
  <c r="A124" s="1"/>
  <c r="L124"/>
  <c r="K125"/>
  <c r="A125" s="1"/>
  <c r="G125" s="1"/>
  <c r="L125"/>
  <c r="K126"/>
  <c r="A126" s="1"/>
  <c r="J126" s="1"/>
  <c r="L126"/>
  <c r="K127"/>
  <c r="A127" s="1"/>
  <c r="J127" s="1"/>
  <c r="L127"/>
  <c r="K128"/>
  <c r="A128"/>
  <c r="L128"/>
  <c r="K129"/>
  <c r="A129" s="1"/>
  <c r="F129" s="1"/>
  <c r="L129"/>
  <c r="K130"/>
  <c r="A130" s="1"/>
  <c r="H130" s="1"/>
  <c r="L130"/>
  <c r="K131"/>
  <c r="A131" s="1"/>
  <c r="H131" s="1"/>
  <c r="L131"/>
  <c r="K132"/>
  <c r="A132" s="1"/>
  <c r="L132"/>
  <c r="K133"/>
  <c r="A133" s="1"/>
  <c r="L133"/>
  <c r="K134"/>
  <c r="A134" s="1"/>
  <c r="F134" s="1"/>
  <c r="L134"/>
  <c r="K135"/>
  <c r="A135"/>
  <c r="J135" s="1"/>
  <c r="L135"/>
  <c r="K136"/>
  <c r="A136" s="1"/>
  <c r="L136"/>
  <c r="K137"/>
  <c r="A137" s="1"/>
  <c r="L137"/>
  <c r="K138"/>
  <c r="A138"/>
  <c r="L138"/>
  <c r="K139"/>
  <c r="A139"/>
  <c r="H139" s="1"/>
  <c r="L139"/>
  <c r="K140"/>
  <c r="A140" s="1"/>
  <c r="F140" s="1"/>
  <c r="L140"/>
  <c r="K141"/>
  <c r="A141" s="1"/>
  <c r="F141" s="1"/>
  <c r="L141"/>
  <c r="K142"/>
  <c r="A142" s="1"/>
  <c r="L142"/>
  <c r="K143"/>
  <c r="A143" s="1"/>
  <c r="J143" s="1"/>
  <c r="L143"/>
  <c r="K144"/>
  <c r="A144"/>
  <c r="L144"/>
  <c r="K145"/>
  <c r="A145" s="1"/>
  <c r="L145"/>
  <c r="K146"/>
  <c r="A146" s="1"/>
  <c r="C146" s="1"/>
  <c r="M146" s="1"/>
  <c r="L146"/>
  <c r="K147"/>
  <c r="A147" s="1"/>
  <c r="H147" s="1"/>
  <c r="L147"/>
  <c r="K148"/>
  <c r="A148" s="1"/>
  <c r="L148"/>
  <c r="K149"/>
  <c r="A149" s="1"/>
  <c r="L149"/>
  <c r="K150"/>
  <c r="A150" s="1"/>
  <c r="L150"/>
  <c r="K151"/>
  <c r="A151" s="1"/>
  <c r="H151" s="1"/>
  <c r="L151"/>
  <c r="K152"/>
  <c r="A152" s="1"/>
  <c r="L152"/>
  <c r="K153"/>
  <c r="A153" s="1"/>
  <c r="J153" s="1"/>
  <c r="L153"/>
  <c r="K154"/>
  <c r="A154" s="1"/>
  <c r="L154"/>
  <c r="K155"/>
  <c r="A155" s="1"/>
  <c r="H155" s="1"/>
  <c r="L155"/>
  <c r="K156"/>
  <c r="A156" s="1"/>
  <c r="L156"/>
  <c r="K157"/>
  <c r="A157" s="1"/>
  <c r="L157"/>
  <c r="K158"/>
  <c r="A158" s="1"/>
  <c r="H158" s="1"/>
  <c r="L158"/>
  <c r="K159"/>
  <c r="A159" s="1"/>
  <c r="L159"/>
  <c r="K160"/>
  <c r="A160"/>
  <c r="H160" s="1"/>
  <c r="L160"/>
  <c r="K161"/>
  <c r="A161"/>
  <c r="F161" s="1"/>
  <c r="L161"/>
  <c r="K162"/>
  <c r="A162"/>
  <c r="L162"/>
  <c r="K163"/>
  <c r="A163" s="1"/>
  <c r="L163"/>
  <c r="K164"/>
  <c r="A164" s="1"/>
  <c r="L164"/>
  <c r="K165"/>
  <c r="A165" s="1"/>
  <c r="L165"/>
  <c r="K166"/>
  <c r="A166" s="1"/>
  <c r="L166"/>
  <c r="K167"/>
  <c r="A167" s="1"/>
  <c r="L167"/>
  <c r="K168"/>
  <c r="A168" s="1"/>
  <c r="L168"/>
  <c r="K169"/>
  <c r="A169" s="1"/>
  <c r="L169"/>
  <c r="K170"/>
  <c r="A170" s="1"/>
  <c r="D170" s="1"/>
  <c r="L170"/>
  <c r="K171"/>
  <c r="A171" s="1"/>
  <c r="C171" s="1"/>
  <c r="M171" s="1"/>
  <c r="L171"/>
  <c r="K172"/>
  <c r="A172" s="1"/>
  <c r="L172"/>
  <c r="K173"/>
  <c r="A173"/>
  <c r="L173"/>
  <c r="K174"/>
  <c r="A174" s="1"/>
  <c r="L174"/>
  <c r="K175"/>
  <c r="A175" s="1"/>
  <c r="L175"/>
  <c r="K176"/>
  <c r="A176"/>
  <c r="L176"/>
  <c r="K177"/>
  <c r="A177" s="1"/>
  <c r="L177"/>
  <c r="K178"/>
  <c r="A178"/>
  <c r="J178" s="1"/>
  <c r="L178"/>
  <c r="K179"/>
  <c r="A179" s="1"/>
  <c r="L179"/>
  <c r="K180"/>
  <c r="A180" s="1"/>
  <c r="L180"/>
  <c r="K181"/>
  <c r="A181"/>
  <c r="L181"/>
  <c r="K182"/>
  <c r="A182" s="1"/>
  <c r="G182" s="1"/>
  <c r="L182"/>
  <c r="A183"/>
  <c r="H183" s="1"/>
  <c r="K183"/>
  <c r="L183"/>
  <c r="K184"/>
  <c r="A184" s="1"/>
  <c r="L184"/>
  <c r="K185"/>
  <c r="A185"/>
  <c r="L185"/>
  <c r="K186"/>
  <c r="A186" s="1"/>
  <c r="L186"/>
  <c r="K187"/>
  <c r="A187"/>
  <c r="H187" s="1"/>
  <c r="L187"/>
  <c r="K188"/>
  <c r="A188"/>
  <c r="L188"/>
  <c r="K189"/>
  <c r="A189" s="1"/>
  <c r="L189"/>
  <c r="K190"/>
  <c r="A190" s="1"/>
  <c r="L190"/>
  <c r="K191"/>
  <c r="A191" s="1"/>
  <c r="L191"/>
  <c r="K192"/>
  <c r="A192" s="1"/>
  <c r="L192"/>
  <c r="K193"/>
  <c r="A193"/>
  <c r="F193" s="1"/>
  <c r="L193"/>
  <c r="K194"/>
  <c r="A194" s="1"/>
  <c r="J194" s="1"/>
  <c r="L194"/>
  <c r="K195"/>
  <c r="A195"/>
  <c r="C195" s="1"/>
  <c r="M195" s="1"/>
  <c r="L195"/>
  <c r="K196"/>
  <c r="A196" s="1"/>
  <c r="L196"/>
  <c r="K197"/>
  <c r="A197" s="1"/>
  <c r="L197"/>
  <c r="K198"/>
  <c r="A198"/>
  <c r="L198"/>
  <c r="K199"/>
  <c r="A199" s="1"/>
  <c r="L199"/>
  <c r="K200"/>
  <c r="A200" s="1"/>
  <c r="L200"/>
  <c r="K201"/>
  <c r="A201" s="1"/>
  <c r="F201" s="1"/>
  <c r="L201"/>
  <c r="K202"/>
  <c r="A202"/>
  <c r="D202" s="1"/>
  <c r="L202"/>
  <c r="K203"/>
  <c r="A203" s="1"/>
  <c r="G203" s="1"/>
  <c r="L203"/>
  <c r="K204"/>
  <c r="A204"/>
  <c r="L204"/>
  <c r="K205"/>
  <c r="A205" s="1"/>
  <c r="I205" s="1"/>
  <c r="L205"/>
  <c r="K206"/>
  <c r="A206"/>
  <c r="L206"/>
  <c r="K207"/>
  <c r="A207" s="1"/>
  <c r="I207" s="1"/>
  <c r="L207"/>
  <c r="K208"/>
  <c r="A208" s="1"/>
  <c r="L208"/>
  <c r="K209"/>
  <c r="A209"/>
  <c r="L209"/>
  <c r="K210"/>
  <c r="A210" s="1"/>
  <c r="L210"/>
  <c r="K211"/>
  <c r="A211" s="1"/>
  <c r="L211"/>
  <c r="K212"/>
  <c r="A212"/>
  <c r="L212"/>
  <c r="K213"/>
  <c r="A213" s="1"/>
  <c r="L213"/>
  <c r="K214"/>
  <c r="A214" s="1"/>
  <c r="L214"/>
  <c r="K215"/>
  <c r="A215"/>
  <c r="L215"/>
  <c r="K216"/>
  <c r="A216" s="1"/>
  <c r="L216"/>
  <c r="K217"/>
  <c r="A217" s="1"/>
  <c r="L217"/>
  <c r="K218"/>
  <c r="A218"/>
  <c r="L218"/>
  <c r="K219"/>
  <c r="A219" s="1"/>
  <c r="L219"/>
  <c r="K220"/>
  <c r="A220" s="1"/>
  <c r="L220"/>
  <c r="K221"/>
  <c r="A221"/>
  <c r="J221" s="1"/>
  <c r="L221"/>
  <c r="K222"/>
  <c r="A222" s="1"/>
  <c r="L222"/>
  <c r="K223"/>
  <c r="A223"/>
  <c r="I223" s="1"/>
  <c r="L223"/>
  <c r="K224"/>
  <c r="A224"/>
  <c r="L224"/>
  <c r="K225"/>
  <c r="A225" s="1"/>
  <c r="L225"/>
  <c r="K226"/>
  <c r="A226" s="1"/>
  <c r="L226"/>
  <c r="K227"/>
  <c r="A227"/>
  <c r="L227"/>
  <c r="K228"/>
  <c r="A228" s="1"/>
  <c r="L228"/>
  <c r="K229"/>
  <c r="A229" s="1"/>
  <c r="L229"/>
  <c r="K230"/>
  <c r="A230" s="1"/>
  <c r="L230"/>
  <c r="K231"/>
  <c r="A231" s="1"/>
  <c r="L231"/>
  <c r="K232"/>
  <c r="A232"/>
  <c r="L232"/>
  <c r="K233"/>
  <c r="A233" s="1"/>
  <c r="L233"/>
  <c r="K234"/>
  <c r="A234" s="1"/>
  <c r="L234"/>
  <c r="K235"/>
  <c r="A235" s="1"/>
  <c r="L235"/>
  <c r="K236"/>
  <c r="A236"/>
  <c r="L236"/>
  <c r="K237"/>
  <c r="A237" s="1"/>
  <c r="L237"/>
  <c r="K238"/>
  <c r="A238" s="1"/>
  <c r="L238"/>
  <c r="K239"/>
  <c r="A239"/>
  <c r="I239" s="1"/>
  <c r="L239"/>
  <c r="K240"/>
  <c r="A240"/>
  <c r="L240"/>
  <c r="K241"/>
  <c r="A241" s="1"/>
  <c r="L241"/>
  <c r="K242"/>
  <c r="A242" s="1"/>
  <c r="L242"/>
  <c r="K243"/>
  <c r="A243"/>
  <c r="I243" s="1"/>
  <c r="L243"/>
  <c r="K244"/>
  <c r="A244"/>
  <c r="L244"/>
  <c r="K245"/>
  <c r="A245" s="1"/>
  <c r="L245"/>
  <c r="K246"/>
  <c r="A246"/>
  <c r="L246"/>
  <c r="K247"/>
  <c r="A247" s="1"/>
  <c r="I247" s="1"/>
  <c r="L247"/>
  <c r="K248"/>
  <c r="A248" s="1"/>
  <c r="L248"/>
  <c r="K249"/>
  <c r="A249" s="1"/>
  <c r="L249"/>
  <c r="K250"/>
  <c r="A250" s="1"/>
  <c r="L250"/>
  <c r="K251"/>
  <c r="A251"/>
  <c r="L251"/>
  <c r="K252"/>
  <c r="A252" s="1"/>
  <c r="L252"/>
  <c r="K253"/>
  <c r="A253" s="1"/>
  <c r="L253"/>
  <c r="K254"/>
  <c r="A254" s="1"/>
  <c r="L254"/>
  <c r="K255"/>
  <c r="A255"/>
  <c r="I255" s="1"/>
  <c r="L255"/>
  <c r="K256"/>
  <c r="A256"/>
  <c r="L256"/>
  <c r="I257"/>
  <c r="K257"/>
  <c r="A257"/>
  <c r="J257" s="1"/>
  <c r="L257"/>
  <c r="K258"/>
  <c r="A258"/>
  <c r="L258"/>
  <c r="K259"/>
  <c r="A259" s="1"/>
  <c r="L259"/>
  <c r="K260"/>
  <c r="A260" s="1"/>
  <c r="L260"/>
  <c r="K261"/>
  <c r="A261" s="1"/>
  <c r="J261" s="1"/>
  <c r="L261"/>
  <c r="K262"/>
  <c r="A262" s="1"/>
  <c r="L262"/>
  <c r="K263"/>
  <c r="A263"/>
  <c r="I263" s="1"/>
  <c r="L263"/>
  <c r="K264"/>
  <c r="A264" s="1"/>
  <c r="L264"/>
  <c r="K265"/>
  <c r="A265" s="1"/>
  <c r="L265"/>
  <c r="K266"/>
  <c r="A266"/>
  <c r="L266"/>
  <c r="K267"/>
  <c r="A267" s="1"/>
  <c r="L267"/>
  <c r="K268"/>
  <c r="A268" s="1"/>
  <c r="L268"/>
  <c r="K269"/>
  <c r="A269"/>
  <c r="I269" s="1"/>
  <c r="L269"/>
  <c r="K270"/>
  <c r="A270" s="1"/>
  <c r="L270"/>
  <c r="K271"/>
  <c r="A271" s="1"/>
  <c r="L271"/>
  <c r="K272"/>
  <c r="A272" s="1"/>
  <c r="L272"/>
  <c r="K273"/>
  <c r="A273" s="1"/>
  <c r="L273"/>
  <c r="K274"/>
  <c r="A274" s="1"/>
  <c r="L274"/>
  <c r="K275"/>
  <c r="A275" s="1"/>
  <c r="L275"/>
  <c r="K276"/>
  <c r="A276" s="1"/>
  <c r="L276"/>
  <c r="K277"/>
  <c r="A277"/>
  <c r="J277" s="1"/>
  <c r="L277"/>
  <c r="K278"/>
  <c r="A278"/>
  <c r="L278"/>
  <c r="K279"/>
  <c r="A279" s="1"/>
  <c r="L279"/>
  <c r="K280"/>
  <c r="A280" s="1"/>
  <c r="L280"/>
  <c r="K281"/>
  <c r="A281" s="1"/>
  <c r="J281" s="1"/>
  <c r="L281"/>
  <c r="K282"/>
  <c r="A282" s="1"/>
  <c r="L282"/>
  <c r="K283"/>
  <c r="A283" s="1"/>
  <c r="L283"/>
  <c r="K284"/>
  <c r="A284" s="1"/>
  <c r="L284"/>
  <c r="K285"/>
  <c r="A285"/>
  <c r="L285"/>
  <c r="K286"/>
  <c r="A286" s="1"/>
  <c r="L286"/>
  <c r="K287"/>
  <c r="A287" s="1"/>
  <c r="L287"/>
  <c r="K288"/>
  <c r="A288" s="1"/>
  <c r="L288"/>
  <c r="K289"/>
  <c r="A289" s="1"/>
  <c r="L289"/>
  <c r="K290"/>
  <c r="A290" s="1"/>
  <c r="L290"/>
  <c r="K291"/>
  <c r="A291" s="1"/>
  <c r="H291" s="1"/>
  <c r="L291"/>
  <c r="K292"/>
  <c r="A292" s="1"/>
  <c r="F292" s="1"/>
  <c r="L292"/>
  <c r="K293"/>
  <c r="A293" s="1"/>
  <c r="L293"/>
  <c r="K294"/>
  <c r="A294" s="1"/>
  <c r="L294"/>
  <c r="K295"/>
  <c r="A295" s="1"/>
  <c r="L295"/>
  <c r="K296"/>
  <c r="A296" s="1"/>
  <c r="L296"/>
  <c r="K297"/>
  <c r="A297"/>
  <c r="H297" s="1"/>
  <c r="L297"/>
  <c r="K298"/>
  <c r="A298" s="1"/>
  <c r="L298"/>
  <c r="K299"/>
  <c r="A299" s="1"/>
  <c r="L299"/>
  <c r="K300"/>
  <c r="A300" s="1"/>
  <c r="F300" s="1"/>
  <c r="L300"/>
  <c r="K301"/>
  <c r="L301"/>
  <c r="M301"/>
  <c r="K302"/>
  <c r="L302"/>
  <c r="M302"/>
  <c r="D10" i="5"/>
  <c r="E10"/>
  <c r="F10"/>
  <c r="G10"/>
  <c r="H10"/>
  <c r="I10"/>
  <c r="L10"/>
  <c r="J11"/>
  <c r="A11"/>
  <c r="F11" s="1"/>
  <c r="K11"/>
  <c r="J12"/>
  <c r="A12" s="1"/>
  <c r="F12" s="1"/>
  <c r="K12"/>
  <c r="J13"/>
  <c r="A13"/>
  <c r="E13" s="1"/>
  <c r="K13"/>
  <c r="J14"/>
  <c r="A14" s="1"/>
  <c r="H14" s="1"/>
  <c r="K14"/>
  <c r="J15"/>
  <c r="A15" s="1"/>
  <c r="K15"/>
  <c r="J16"/>
  <c r="A16" s="1"/>
  <c r="K16"/>
  <c r="J17"/>
  <c r="A17" s="1"/>
  <c r="K17"/>
  <c r="J18"/>
  <c r="A18" s="1"/>
  <c r="I18" s="1"/>
  <c r="K18"/>
  <c r="J19"/>
  <c r="A19" s="1"/>
  <c r="K19"/>
  <c r="J20"/>
  <c r="A20" s="1"/>
  <c r="H20" s="1"/>
  <c r="K20"/>
  <c r="J21"/>
  <c r="A21" s="1"/>
  <c r="K21"/>
  <c r="J22"/>
  <c r="A22" s="1"/>
  <c r="E22" s="1"/>
  <c r="K22"/>
  <c r="J23"/>
  <c r="A23" s="1"/>
  <c r="I23" s="1"/>
  <c r="K23"/>
  <c r="J24"/>
  <c r="A24" s="1"/>
  <c r="K24"/>
  <c r="J25"/>
  <c r="A25" s="1"/>
  <c r="K25"/>
  <c r="J26"/>
  <c r="A26" s="1"/>
  <c r="H26" s="1"/>
  <c r="K26"/>
  <c r="J27"/>
  <c r="A27"/>
  <c r="F27" s="1"/>
  <c r="K27"/>
  <c r="J28"/>
  <c r="A28" s="1"/>
  <c r="K28"/>
  <c r="J29"/>
  <c r="A29"/>
  <c r="I29" s="1"/>
  <c r="K29"/>
  <c r="J30"/>
  <c r="A30"/>
  <c r="K30"/>
  <c r="J31"/>
  <c r="A31" s="1"/>
  <c r="F31" s="1"/>
  <c r="K31"/>
  <c r="J32"/>
  <c r="A32" s="1"/>
  <c r="G32" s="1"/>
  <c r="K32"/>
  <c r="J33"/>
  <c r="A33" s="1"/>
  <c r="G33" s="1"/>
  <c r="K33"/>
  <c r="J34"/>
  <c r="A34" s="1"/>
  <c r="K34"/>
  <c r="J35"/>
  <c r="A35" s="1"/>
  <c r="G35" s="1"/>
  <c r="K35"/>
  <c r="J36"/>
  <c r="A36" s="1"/>
  <c r="H36" s="1"/>
  <c r="K36"/>
  <c r="J37"/>
  <c r="A37" s="1"/>
  <c r="K37"/>
  <c r="J38"/>
  <c r="A38"/>
  <c r="K38"/>
  <c r="J39"/>
  <c r="A39" s="1"/>
  <c r="K39"/>
  <c r="J40"/>
  <c r="A40" s="1"/>
  <c r="H40" s="1"/>
  <c r="K40"/>
  <c r="J41"/>
  <c r="A41"/>
  <c r="K41"/>
  <c r="J42"/>
  <c r="A42" s="1"/>
  <c r="H42" s="1"/>
  <c r="K42"/>
  <c r="J43"/>
  <c r="A43"/>
  <c r="F43" s="1"/>
  <c r="K43"/>
  <c r="J44"/>
  <c r="A44"/>
  <c r="K44"/>
  <c r="J45"/>
  <c r="A45"/>
  <c r="I45" s="1"/>
  <c r="K45"/>
  <c r="J46"/>
  <c r="A46" s="1"/>
  <c r="K46"/>
  <c r="J47"/>
  <c r="A47" s="1"/>
  <c r="K47"/>
  <c r="J48"/>
  <c r="A48"/>
  <c r="K48"/>
  <c r="J49"/>
  <c r="A49" s="1"/>
  <c r="G49" s="1"/>
  <c r="K49"/>
  <c r="J50"/>
  <c r="A50" s="1"/>
  <c r="K50"/>
  <c r="J51"/>
  <c r="A51" s="1"/>
  <c r="K51"/>
  <c r="J52"/>
  <c r="A52" s="1"/>
  <c r="K52"/>
  <c r="J53"/>
  <c r="A53"/>
  <c r="K53"/>
  <c r="J54"/>
  <c r="A54" s="1"/>
  <c r="K54"/>
  <c r="J55"/>
  <c r="A55" s="1"/>
  <c r="K55"/>
  <c r="J56"/>
  <c r="A56" s="1"/>
  <c r="K56"/>
  <c r="J57"/>
  <c r="A57" s="1"/>
  <c r="H57" s="1"/>
  <c r="K57"/>
  <c r="J58"/>
  <c r="A58" s="1"/>
  <c r="F58" s="1"/>
  <c r="K58"/>
  <c r="J59"/>
  <c r="A59" s="1"/>
  <c r="E59" s="1"/>
  <c r="K59"/>
  <c r="J60"/>
  <c r="A60" s="1"/>
  <c r="K60"/>
  <c r="J61"/>
  <c r="A61" s="1"/>
  <c r="K61"/>
  <c r="J62"/>
  <c r="A62" s="1"/>
  <c r="K62"/>
  <c r="J63"/>
  <c r="A63" s="1"/>
  <c r="K63"/>
  <c r="J64"/>
  <c r="A64" s="1"/>
  <c r="K64"/>
  <c r="J65"/>
  <c r="A65" s="1"/>
  <c r="K65"/>
  <c r="J66"/>
  <c r="A66" s="1"/>
  <c r="E66" s="1"/>
  <c r="K66"/>
  <c r="J67"/>
  <c r="A67" s="1"/>
  <c r="K67"/>
  <c r="J68"/>
  <c r="A68"/>
  <c r="G68" s="1"/>
  <c r="K68"/>
  <c r="J69"/>
  <c r="A69" s="1"/>
  <c r="K69"/>
  <c r="J70"/>
  <c r="A70" s="1"/>
  <c r="E70" s="1"/>
  <c r="K70"/>
  <c r="J71"/>
  <c r="A71" s="1"/>
  <c r="K71"/>
  <c r="J72"/>
  <c r="A72" s="1"/>
  <c r="D72" s="1"/>
  <c r="K72"/>
  <c r="J73"/>
  <c r="A73" s="1"/>
  <c r="I73" s="1"/>
  <c r="K73"/>
  <c r="J74"/>
  <c r="A74"/>
  <c r="K74"/>
  <c r="J75"/>
  <c r="A75" s="1"/>
  <c r="E75" s="1"/>
  <c r="K75"/>
  <c r="J76"/>
  <c r="A76" s="1"/>
  <c r="D76" s="1"/>
  <c r="K76"/>
  <c r="J77"/>
  <c r="A77" s="1"/>
  <c r="K77"/>
  <c r="J78"/>
  <c r="A78" s="1"/>
  <c r="K78"/>
  <c r="J79"/>
  <c r="A79" s="1"/>
  <c r="K79"/>
  <c r="J80"/>
  <c r="A80" s="1"/>
  <c r="G80" s="1"/>
  <c r="K80"/>
  <c r="J81"/>
  <c r="A81" s="1"/>
  <c r="K81"/>
  <c r="J82"/>
  <c r="A82"/>
  <c r="E82" s="1"/>
  <c r="K82"/>
  <c r="J83"/>
  <c r="A83" s="1"/>
  <c r="K83"/>
  <c r="J84"/>
  <c r="A84" s="1"/>
  <c r="E84" s="1"/>
  <c r="K84"/>
  <c r="J85"/>
  <c r="A85"/>
  <c r="K85"/>
  <c r="J86"/>
  <c r="A86" s="1"/>
  <c r="K86"/>
  <c r="J87"/>
  <c r="A87" s="1"/>
  <c r="K87"/>
  <c r="J88"/>
  <c r="A88" s="1"/>
  <c r="I88" s="1"/>
  <c r="K88"/>
  <c r="J89"/>
  <c r="A89" s="1"/>
  <c r="K89"/>
  <c r="J90"/>
  <c r="A90"/>
  <c r="F90" s="1"/>
  <c r="K90"/>
  <c r="J91"/>
  <c r="A91" s="1"/>
  <c r="K91"/>
  <c r="J92"/>
  <c r="A92"/>
  <c r="K92"/>
  <c r="J93"/>
  <c r="A93" s="1"/>
  <c r="F93" s="1"/>
  <c r="K93"/>
  <c r="J94"/>
  <c r="A94" s="1"/>
  <c r="K94"/>
  <c r="J95"/>
  <c r="A95" s="1"/>
  <c r="G95" s="1"/>
  <c r="K95"/>
  <c r="J96"/>
  <c r="A96" s="1"/>
  <c r="K96"/>
  <c r="J97"/>
  <c r="A97"/>
  <c r="K97"/>
  <c r="J98"/>
  <c r="A98" s="1"/>
  <c r="K98"/>
  <c r="J99"/>
  <c r="A99" s="1"/>
  <c r="C99" s="1"/>
  <c r="L99" s="1"/>
  <c r="K99"/>
  <c r="J100"/>
  <c r="A100"/>
  <c r="K100"/>
  <c r="J101"/>
  <c r="A101" s="1"/>
  <c r="K101"/>
  <c r="J102"/>
  <c r="A102" s="1"/>
  <c r="G102" s="1"/>
  <c r="K102"/>
  <c r="J103"/>
  <c r="A103"/>
  <c r="K103"/>
  <c r="J104"/>
  <c r="A104" s="1"/>
  <c r="K104"/>
  <c r="J105"/>
  <c r="A105"/>
  <c r="K105"/>
  <c r="J106"/>
  <c r="A106" s="1"/>
  <c r="I106" s="1"/>
  <c r="K106"/>
  <c r="J107"/>
  <c r="A107" s="1"/>
  <c r="K107"/>
  <c r="J108"/>
  <c r="A108"/>
  <c r="I108" s="1"/>
  <c r="K108"/>
  <c r="J109"/>
  <c r="A109"/>
  <c r="K109"/>
  <c r="J110"/>
  <c r="A110" s="1"/>
  <c r="K110"/>
  <c r="J111"/>
  <c r="A111" s="1"/>
  <c r="K111"/>
  <c r="J112"/>
  <c r="A112"/>
  <c r="H112" s="1"/>
  <c r="K112"/>
  <c r="J113"/>
  <c r="A113" s="1"/>
  <c r="I113" s="1"/>
  <c r="K113"/>
  <c r="J114"/>
  <c r="A114" s="1"/>
  <c r="K114"/>
  <c r="J115"/>
  <c r="A115" s="1"/>
  <c r="G115" s="1"/>
  <c r="K115"/>
  <c r="J116"/>
  <c r="A116" s="1"/>
  <c r="I116" s="1"/>
  <c r="K116"/>
  <c r="J117"/>
  <c r="A117" s="1"/>
  <c r="K117"/>
  <c r="J118"/>
  <c r="A118"/>
  <c r="K118"/>
  <c r="J119"/>
  <c r="A119" s="1"/>
  <c r="K119"/>
  <c r="J120"/>
  <c r="A120"/>
  <c r="I120" s="1"/>
  <c r="K120"/>
  <c r="J121"/>
  <c r="A121" s="1"/>
  <c r="K121"/>
  <c r="J122"/>
  <c r="A122"/>
  <c r="F122" s="1"/>
  <c r="K122"/>
  <c r="J123"/>
  <c r="A123"/>
  <c r="K123"/>
  <c r="J124"/>
  <c r="A124" s="1"/>
  <c r="G124" s="1"/>
  <c r="K124"/>
  <c r="J125"/>
  <c r="A125" s="1"/>
  <c r="F125" s="1"/>
  <c r="K125"/>
  <c r="J126"/>
  <c r="A126"/>
  <c r="K126"/>
  <c r="J127"/>
  <c r="A127" s="1"/>
  <c r="C127" s="1"/>
  <c r="L127" s="1"/>
  <c r="K127"/>
  <c r="J128"/>
  <c r="A128" s="1"/>
  <c r="K128"/>
  <c r="J129"/>
  <c r="A129"/>
  <c r="K129"/>
  <c r="J130"/>
  <c r="A130" s="1"/>
  <c r="K130"/>
  <c r="J131"/>
  <c r="A131" s="1"/>
  <c r="K131"/>
  <c r="J132"/>
  <c r="A132" s="1"/>
  <c r="I132" s="1"/>
  <c r="K132"/>
  <c r="J133"/>
  <c r="A133"/>
  <c r="K133"/>
  <c r="J134"/>
  <c r="A134" s="1"/>
  <c r="G134" s="1"/>
  <c r="K134"/>
  <c r="J135"/>
  <c r="A135" s="1"/>
  <c r="K135"/>
  <c r="J136"/>
  <c r="A136"/>
  <c r="E136" s="1"/>
  <c r="K136"/>
  <c r="J137"/>
  <c r="A137"/>
  <c r="K137"/>
  <c r="J138"/>
  <c r="A138" s="1"/>
  <c r="K138"/>
  <c r="J139"/>
  <c r="A139" s="1"/>
  <c r="K139"/>
  <c r="J140"/>
  <c r="A140"/>
  <c r="E140" s="1"/>
  <c r="K140"/>
  <c r="J141"/>
  <c r="A141" s="1"/>
  <c r="K141"/>
  <c r="J142"/>
  <c r="A142"/>
  <c r="K142"/>
  <c r="J143"/>
  <c r="A143" s="1"/>
  <c r="D143" s="1"/>
  <c r="K143"/>
  <c r="J144"/>
  <c r="A144" s="1"/>
  <c r="I144" s="1"/>
  <c r="K144"/>
  <c r="J145"/>
  <c r="A145"/>
  <c r="I145" s="1"/>
  <c r="K145"/>
  <c r="J146"/>
  <c r="A146"/>
  <c r="K146"/>
  <c r="J147"/>
  <c r="A147" s="1"/>
  <c r="H147" s="1"/>
  <c r="K147"/>
  <c r="J148"/>
  <c r="A148" s="1"/>
  <c r="I148" s="1"/>
  <c r="K148"/>
  <c r="J149"/>
  <c r="A149" s="1"/>
  <c r="K149"/>
  <c r="J150"/>
  <c r="A150" s="1"/>
  <c r="K150"/>
  <c r="J151"/>
  <c r="A151"/>
  <c r="K151"/>
  <c r="J152"/>
  <c r="A152" s="1"/>
  <c r="K152"/>
  <c r="J153"/>
  <c r="A153"/>
  <c r="K153"/>
  <c r="J154"/>
  <c r="A154" s="1"/>
  <c r="F154" s="1"/>
  <c r="K154"/>
  <c r="J155"/>
  <c r="A155" s="1"/>
  <c r="G155" s="1"/>
  <c r="K155"/>
  <c r="J156"/>
  <c r="A156" s="1"/>
  <c r="K156"/>
  <c r="J157"/>
  <c r="A157" s="1"/>
  <c r="F157" s="1"/>
  <c r="K157"/>
  <c r="J158"/>
  <c r="A158" s="1"/>
  <c r="K158"/>
  <c r="J159"/>
  <c r="A159"/>
  <c r="D159" s="1"/>
  <c r="K159"/>
  <c r="J160"/>
  <c r="A160" s="1"/>
  <c r="E160" s="1"/>
  <c r="K160"/>
  <c r="J161"/>
  <c r="A161" s="1"/>
  <c r="K161"/>
  <c r="J162"/>
  <c r="A162"/>
  <c r="K162"/>
  <c r="J163"/>
  <c r="A163" s="1"/>
  <c r="H163" s="1"/>
  <c r="K163"/>
  <c r="J164"/>
  <c r="A164" s="1"/>
  <c r="K164"/>
  <c r="J165"/>
  <c r="A165"/>
  <c r="K165"/>
  <c r="J166"/>
  <c r="A166" s="1"/>
  <c r="G166" s="1"/>
  <c r="K166"/>
  <c r="J167"/>
  <c r="A167" s="1"/>
  <c r="D167" s="1"/>
  <c r="K167"/>
  <c r="J168"/>
  <c r="A168" s="1"/>
  <c r="I168" s="1"/>
  <c r="K168"/>
  <c r="J169"/>
  <c r="A169" s="1"/>
  <c r="K169"/>
  <c r="J170"/>
  <c r="A170" s="1"/>
  <c r="K170"/>
  <c r="J171"/>
  <c r="A171"/>
  <c r="K171"/>
  <c r="J172"/>
  <c r="A172" s="1"/>
  <c r="K172"/>
  <c r="J173"/>
  <c r="A173" s="1"/>
  <c r="K173"/>
  <c r="J174"/>
  <c r="A174"/>
  <c r="K174"/>
  <c r="J175"/>
  <c r="A175" s="1"/>
  <c r="C175" s="1"/>
  <c r="L175" s="1"/>
  <c r="K175"/>
  <c r="J176"/>
  <c r="A176"/>
  <c r="I176" s="1"/>
  <c r="K176"/>
  <c r="J177"/>
  <c r="A177"/>
  <c r="I177" s="1"/>
  <c r="K177"/>
  <c r="J178"/>
  <c r="A178"/>
  <c r="K178"/>
  <c r="J179"/>
  <c r="A179" s="1"/>
  <c r="K179"/>
  <c r="J180"/>
  <c r="A180" s="1"/>
  <c r="K180"/>
  <c r="J181"/>
  <c r="A181"/>
  <c r="K181"/>
  <c r="J182"/>
  <c r="A182" s="1"/>
  <c r="I182" s="1"/>
  <c r="K182"/>
  <c r="J183"/>
  <c r="A183" s="1"/>
  <c r="K183"/>
  <c r="J184"/>
  <c r="A184"/>
  <c r="K184"/>
  <c r="J185"/>
  <c r="A185" s="1"/>
  <c r="K185"/>
  <c r="J186"/>
  <c r="A186" s="1"/>
  <c r="F186" s="1"/>
  <c r="K186"/>
  <c r="J187"/>
  <c r="A187" s="1"/>
  <c r="K187"/>
  <c r="J188"/>
  <c r="A188"/>
  <c r="K188"/>
  <c r="J189"/>
  <c r="A189" s="1"/>
  <c r="F189" s="1"/>
  <c r="K189"/>
  <c r="J190"/>
  <c r="A190" s="1"/>
  <c r="K190"/>
  <c r="J191"/>
  <c r="A191"/>
  <c r="K191"/>
  <c r="J192"/>
  <c r="A192" s="1"/>
  <c r="H192" s="1"/>
  <c r="K192"/>
  <c r="J193"/>
  <c r="A193" s="1"/>
  <c r="K193"/>
  <c r="J194"/>
  <c r="A194" s="1"/>
  <c r="K194"/>
  <c r="J195"/>
  <c r="A195" s="1"/>
  <c r="H195" s="1"/>
  <c r="K195"/>
  <c r="J196"/>
  <c r="A196" s="1"/>
  <c r="C196" s="1"/>
  <c r="L196" s="1"/>
  <c r="K196"/>
  <c r="J197"/>
  <c r="A197"/>
  <c r="D197" s="1"/>
  <c r="K197"/>
  <c r="J198"/>
  <c r="A198" s="1"/>
  <c r="E198" s="1"/>
  <c r="K198"/>
  <c r="J199"/>
  <c r="A199" s="1"/>
  <c r="K199"/>
  <c r="J200"/>
  <c r="A200"/>
  <c r="K200"/>
  <c r="J201"/>
  <c r="A201" s="1"/>
  <c r="E201" s="1"/>
  <c r="K201"/>
  <c r="J202"/>
  <c r="A202" s="1"/>
  <c r="K202"/>
  <c r="J203"/>
  <c r="A203"/>
  <c r="K203"/>
  <c r="J204"/>
  <c r="A204" s="1"/>
  <c r="K204"/>
  <c r="J205"/>
  <c r="A205" s="1"/>
  <c r="E205" s="1"/>
  <c r="K205"/>
  <c r="J206"/>
  <c r="A206" s="1"/>
  <c r="K206"/>
  <c r="J207"/>
  <c r="A207" s="1"/>
  <c r="C207" s="1"/>
  <c r="L207" s="1"/>
  <c r="K207"/>
  <c r="J208"/>
  <c r="A208"/>
  <c r="K208"/>
  <c r="J209"/>
  <c r="A209" s="1"/>
  <c r="K209"/>
  <c r="J210"/>
  <c r="A210" s="1"/>
  <c r="K210"/>
  <c r="J211"/>
  <c r="A211" s="1"/>
  <c r="K211"/>
  <c r="J212"/>
  <c r="A212" s="1"/>
  <c r="K212"/>
  <c r="J213"/>
  <c r="A213"/>
  <c r="K213"/>
  <c r="J214"/>
  <c r="A214" s="1"/>
  <c r="K214"/>
  <c r="J215"/>
  <c r="A215"/>
  <c r="F215" s="1"/>
  <c r="K215"/>
  <c r="J216"/>
  <c r="A216"/>
  <c r="K216"/>
  <c r="A217"/>
  <c r="I217" s="1"/>
  <c r="J217"/>
  <c r="K217"/>
  <c r="J218"/>
  <c r="A218" s="1"/>
  <c r="K218"/>
  <c r="J219"/>
  <c r="A219"/>
  <c r="F219" s="1"/>
  <c r="K219"/>
  <c r="J220"/>
  <c r="A220" s="1"/>
  <c r="I220" s="1"/>
  <c r="K220"/>
  <c r="J221"/>
  <c r="A221" s="1"/>
  <c r="K221"/>
  <c r="J222"/>
  <c r="A222"/>
  <c r="K222"/>
  <c r="J223"/>
  <c r="A223" s="1"/>
  <c r="H223" s="1"/>
  <c r="K223"/>
  <c r="J224"/>
  <c r="A224"/>
  <c r="G224" s="1"/>
  <c r="K224"/>
  <c r="J225"/>
  <c r="A225"/>
  <c r="E225" s="1"/>
  <c r="K225"/>
  <c r="J226"/>
  <c r="A226"/>
  <c r="K226"/>
  <c r="J227"/>
  <c r="A227" s="1"/>
  <c r="D227" s="1"/>
  <c r="K227"/>
  <c r="G228"/>
  <c r="J228"/>
  <c r="A228"/>
  <c r="H228" s="1"/>
  <c r="F228"/>
  <c r="K228"/>
  <c r="J229"/>
  <c r="A229" s="1"/>
  <c r="K229"/>
  <c r="J230"/>
  <c r="A230"/>
  <c r="K230"/>
  <c r="D231"/>
  <c r="J231"/>
  <c r="A231"/>
  <c r="H231" s="1"/>
  <c r="F231"/>
  <c r="K231"/>
  <c r="J232"/>
  <c r="A232" s="1"/>
  <c r="K232"/>
  <c r="J233"/>
  <c r="A233"/>
  <c r="H233" s="1"/>
  <c r="K233"/>
  <c r="J234"/>
  <c r="A234"/>
  <c r="K234"/>
  <c r="J235"/>
  <c r="A235" s="1"/>
  <c r="C235" s="1"/>
  <c r="K235"/>
  <c r="J236"/>
  <c r="A236" s="1"/>
  <c r="K236"/>
  <c r="J237"/>
  <c r="A237" s="1"/>
  <c r="I237" s="1"/>
  <c r="K237"/>
  <c r="J238"/>
  <c r="A238"/>
  <c r="I238" s="1"/>
  <c r="K238"/>
  <c r="J239"/>
  <c r="A239"/>
  <c r="K239"/>
  <c r="J240"/>
  <c r="A240" s="1"/>
  <c r="H240" s="1"/>
  <c r="K240"/>
  <c r="J241"/>
  <c r="A241" s="1"/>
  <c r="K241"/>
  <c r="J242"/>
  <c r="A242" s="1"/>
  <c r="I242" s="1"/>
  <c r="K242"/>
  <c r="J243"/>
  <c r="A243" s="1"/>
  <c r="K243"/>
  <c r="J244"/>
  <c r="A244"/>
  <c r="I244" s="1"/>
  <c r="K244"/>
  <c r="J245"/>
  <c r="A245" s="1"/>
  <c r="K245"/>
  <c r="J246"/>
  <c r="A246"/>
  <c r="K246"/>
  <c r="J247"/>
  <c r="A247" s="1"/>
  <c r="K247"/>
  <c r="J248"/>
  <c r="A248" s="1"/>
  <c r="C248"/>
  <c r="L248" s="1"/>
  <c r="K248"/>
  <c r="J249"/>
  <c r="A249" s="1"/>
  <c r="F249" s="1"/>
  <c r="K249"/>
  <c r="J250"/>
  <c r="A250" s="1"/>
  <c r="K250"/>
  <c r="J251"/>
  <c r="A251" s="1"/>
  <c r="K251"/>
  <c r="J252"/>
  <c r="A252"/>
  <c r="I252" s="1"/>
  <c r="K252"/>
  <c r="J253"/>
  <c r="A253" s="1"/>
  <c r="K253"/>
  <c r="J254"/>
  <c r="A254"/>
  <c r="K254"/>
  <c r="J255"/>
  <c r="A255" s="1"/>
  <c r="H255" s="1"/>
  <c r="K255"/>
  <c r="J256"/>
  <c r="A256" s="1"/>
  <c r="K256"/>
  <c r="J257"/>
  <c r="A257" s="1"/>
  <c r="K257"/>
  <c r="J258"/>
  <c r="A258"/>
  <c r="K258"/>
  <c r="J259"/>
  <c r="A259" s="1"/>
  <c r="H259" s="1"/>
  <c r="K259"/>
  <c r="J260"/>
  <c r="A260" s="1"/>
  <c r="K260"/>
  <c r="J261"/>
  <c r="A261"/>
  <c r="K261"/>
  <c r="J262"/>
  <c r="A262" s="1"/>
  <c r="I262" s="1"/>
  <c r="K262"/>
  <c r="J263"/>
  <c r="A263" s="1"/>
  <c r="E263" s="1"/>
  <c r="K263"/>
  <c r="J264"/>
  <c r="A264" s="1"/>
  <c r="K264"/>
  <c r="J265"/>
  <c r="A265" s="1"/>
  <c r="K265"/>
  <c r="J266"/>
  <c r="A266"/>
  <c r="K266"/>
  <c r="J267"/>
  <c r="A267" s="1"/>
  <c r="K267"/>
  <c r="J268"/>
  <c r="A268" s="1"/>
  <c r="K268"/>
  <c r="J269"/>
  <c r="A269"/>
  <c r="E269" s="1"/>
  <c r="K269"/>
  <c r="J270"/>
  <c r="A270" s="1"/>
  <c r="G270" s="1"/>
  <c r="K270"/>
  <c r="J271"/>
  <c r="A271" s="1"/>
  <c r="G271" s="1"/>
  <c r="K271"/>
  <c r="J272"/>
  <c r="A272"/>
  <c r="K272"/>
  <c r="J273"/>
  <c r="A273" s="1"/>
  <c r="K273"/>
  <c r="J274"/>
  <c r="A274" s="1"/>
  <c r="K274"/>
  <c r="J275"/>
  <c r="A275"/>
  <c r="F275" s="1"/>
  <c r="K275"/>
  <c r="J276"/>
  <c r="A276" s="1"/>
  <c r="K276"/>
  <c r="J277"/>
  <c r="A277"/>
  <c r="K277"/>
  <c r="J278"/>
  <c r="A278" s="1"/>
  <c r="I278" s="1"/>
  <c r="K278"/>
  <c r="J279"/>
  <c r="A279" s="1"/>
  <c r="K279"/>
  <c r="J280"/>
  <c r="A280" s="1"/>
  <c r="C280" s="1"/>
  <c r="L280" s="1"/>
  <c r="K280"/>
  <c r="J281"/>
  <c r="A281" s="1"/>
  <c r="I281" s="1"/>
  <c r="K281"/>
  <c r="J282"/>
  <c r="A282"/>
  <c r="E282" s="1"/>
  <c r="K282"/>
  <c r="J283"/>
  <c r="A283" s="1"/>
  <c r="K283"/>
  <c r="J284"/>
  <c r="A284"/>
  <c r="K284"/>
  <c r="J285"/>
  <c r="A285" s="1"/>
  <c r="G285" s="1"/>
  <c r="K285"/>
  <c r="J286"/>
  <c r="A286" s="1"/>
  <c r="K286"/>
  <c r="J287"/>
  <c r="A287" s="1"/>
  <c r="C287" s="1"/>
  <c r="K287"/>
  <c r="J288"/>
  <c r="A288" s="1"/>
  <c r="K288"/>
  <c r="J289"/>
  <c r="A289" s="1"/>
  <c r="C289" s="1"/>
  <c r="K289"/>
  <c r="J290"/>
  <c r="A290" s="1"/>
  <c r="K290"/>
  <c r="J291"/>
  <c r="A291"/>
  <c r="K291"/>
  <c r="J292"/>
  <c r="A292" s="1"/>
  <c r="K292"/>
  <c r="J293"/>
  <c r="A293" s="1"/>
  <c r="D293" s="1"/>
  <c r="K293"/>
  <c r="J294"/>
  <c r="A294" s="1"/>
  <c r="K294"/>
  <c r="J295"/>
  <c r="A295" s="1"/>
  <c r="K295"/>
  <c r="J296"/>
  <c r="A296" s="1"/>
  <c r="K296"/>
  <c r="J297"/>
  <c r="A297"/>
  <c r="I297" s="1"/>
  <c r="K297"/>
  <c r="J298"/>
  <c r="A298" s="1"/>
  <c r="K298"/>
  <c r="J299"/>
  <c r="A299"/>
  <c r="K299"/>
  <c r="J300"/>
  <c r="A300" s="1"/>
  <c r="K300"/>
  <c r="J301"/>
  <c r="K301"/>
  <c r="L301"/>
  <c r="J302"/>
  <c r="K302"/>
  <c r="L302"/>
  <c r="J303"/>
  <c r="K303"/>
  <c r="L303"/>
  <c r="J304"/>
  <c r="K304"/>
  <c r="L304"/>
  <c r="J305"/>
  <c r="K305"/>
  <c r="L305"/>
  <c r="J306"/>
  <c r="K306"/>
  <c r="L306"/>
  <c r="J307"/>
  <c r="K307"/>
  <c r="L307"/>
  <c r="J308"/>
  <c r="K308"/>
  <c r="L308"/>
  <c r="J309"/>
  <c r="K309"/>
  <c r="L309"/>
  <c r="J310"/>
  <c r="K310"/>
  <c r="L310"/>
  <c r="J311"/>
  <c r="K311"/>
  <c r="L311"/>
  <c r="J312"/>
  <c r="K312"/>
  <c r="L312"/>
  <c r="J313"/>
  <c r="K313"/>
  <c r="L313"/>
  <c r="J314"/>
  <c r="K314"/>
  <c r="L314"/>
  <c r="J315"/>
  <c r="K315"/>
  <c r="L315"/>
  <c r="J316"/>
  <c r="K316"/>
  <c r="L316"/>
  <c r="J317"/>
  <c r="K317"/>
  <c r="L317"/>
  <c r="J318"/>
  <c r="K318"/>
  <c r="L318"/>
  <c r="J319"/>
  <c r="K319"/>
  <c r="L319"/>
  <c r="J320"/>
  <c r="K320"/>
  <c r="L320"/>
  <c r="J321"/>
  <c r="K321"/>
  <c r="L321"/>
  <c r="J322"/>
  <c r="K322"/>
  <c r="L322"/>
  <c r="J323"/>
  <c r="K323"/>
  <c r="L323"/>
  <c r="J324"/>
  <c r="K324"/>
  <c r="L324"/>
  <c r="J325"/>
  <c r="K325"/>
  <c r="L325"/>
  <c r="J326"/>
  <c r="K326"/>
  <c r="L326"/>
  <c r="J327"/>
  <c r="K327"/>
  <c r="L327"/>
  <c r="J328"/>
  <c r="K328"/>
  <c r="L328"/>
  <c r="J329"/>
  <c r="K329"/>
  <c r="L329"/>
  <c r="J330"/>
  <c r="K330"/>
  <c r="L330"/>
  <c r="J331"/>
  <c r="K331"/>
  <c r="L331"/>
  <c r="J332"/>
  <c r="K332"/>
  <c r="L332"/>
  <c r="J333"/>
  <c r="K333"/>
  <c r="L333"/>
  <c r="J334"/>
  <c r="K334"/>
  <c r="L334"/>
  <c r="J335"/>
  <c r="K335"/>
  <c r="L335"/>
  <c r="J336"/>
  <c r="K336"/>
  <c r="L336"/>
  <c r="J337"/>
  <c r="K337"/>
  <c r="L337"/>
  <c r="J338"/>
  <c r="K338"/>
  <c r="L338"/>
  <c r="J339"/>
  <c r="K339"/>
  <c r="L339"/>
  <c r="J340"/>
  <c r="K340"/>
  <c r="L340"/>
  <c r="J341"/>
  <c r="K341"/>
  <c r="L341"/>
  <c r="J342"/>
  <c r="K342"/>
  <c r="L342"/>
  <c r="J343"/>
  <c r="K343"/>
  <c r="L343"/>
  <c r="J344"/>
  <c r="K344"/>
  <c r="L344"/>
  <c r="J345"/>
  <c r="K345"/>
  <c r="L345"/>
  <c r="J346"/>
  <c r="K346"/>
  <c r="L346"/>
  <c r="J347"/>
  <c r="K347"/>
  <c r="L347"/>
  <c r="J348"/>
  <c r="K348"/>
  <c r="L348"/>
  <c r="J349"/>
  <c r="K349"/>
  <c r="L349"/>
  <c r="J350"/>
  <c r="K350"/>
  <c r="L350"/>
  <c r="J351"/>
  <c r="K351"/>
  <c r="L351"/>
  <c r="J352"/>
  <c r="K352"/>
  <c r="L352"/>
  <c r="J353"/>
  <c r="K353"/>
  <c r="L353"/>
  <c r="J354"/>
  <c r="K354"/>
  <c r="L354"/>
  <c r="J355"/>
  <c r="K355"/>
  <c r="L355"/>
  <c r="J356"/>
  <c r="K356"/>
  <c r="L356"/>
  <c r="J357"/>
  <c r="K357"/>
  <c r="L357"/>
  <c r="J358"/>
  <c r="K358"/>
  <c r="L358"/>
  <c r="J359"/>
  <c r="K359"/>
  <c r="L359"/>
  <c r="J360"/>
  <c r="K360"/>
  <c r="L360"/>
  <c r="J361"/>
  <c r="K361"/>
  <c r="L361"/>
  <c r="J362"/>
  <c r="K362"/>
  <c r="L362"/>
  <c r="J363"/>
  <c r="K363"/>
  <c r="L363"/>
  <c r="J364"/>
  <c r="K364"/>
  <c r="L364"/>
  <c r="J365"/>
  <c r="K365"/>
  <c r="L365"/>
  <c r="J366"/>
  <c r="K366"/>
  <c r="L366"/>
  <c r="J367"/>
  <c r="K367"/>
  <c r="L367"/>
  <c r="J368"/>
  <c r="K368"/>
  <c r="L368"/>
  <c r="J369"/>
  <c r="K369"/>
  <c r="L369"/>
  <c r="J370"/>
  <c r="K370"/>
  <c r="L370"/>
  <c r="J371"/>
  <c r="K371"/>
  <c r="L371"/>
  <c r="J372"/>
  <c r="K372"/>
  <c r="L372"/>
  <c r="J373"/>
  <c r="K373"/>
  <c r="L373"/>
  <c r="J374"/>
  <c r="K374"/>
  <c r="L374"/>
  <c r="J375"/>
  <c r="K375"/>
  <c r="L375"/>
  <c r="J376"/>
  <c r="K376"/>
  <c r="L376"/>
  <c r="J377"/>
  <c r="K377"/>
  <c r="L377"/>
  <c r="J378"/>
  <c r="K378"/>
  <c r="L378"/>
  <c r="J379"/>
  <c r="K379"/>
  <c r="L379"/>
  <c r="J380"/>
  <c r="K380"/>
  <c r="L380"/>
  <c r="J381"/>
  <c r="K381"/>
  <c r="L381"/>
  <c r="J382"/>
  <c r="K382"/>
  <c r="L382"/>
  <c r="J383"/>
  <c r="K383"/>
  <c r="L383"/>
  <c r="J384"/>
  <c r="K384"/>
  <c r="L384"/>
  <c r="J385"/>
  <c r="K385"/>
  <c r="L385"/>
  <c r="J386"/>
  <c r="K386"/>
  <c r="L386"/>
  <c r="J387"/>
  <c r="K387"/>
  <c r="L387"/>
  <c r="J388"/>
  <c r="K388"/>
  <c r="L388"/>
  <c r="J389"/>
  <c r="K389"/>
  <c r="L389"/>
  <c r="J390"/>
  <c r="K390"/>
  <c r="L390"/>
  <c r="J391"/>
  <c r="K391"/>
  <c r="L391"/>
  <c r="J392"/>
  <c r="K392"/>
  <c r="L392"/>
  <c r="J393"/>
  <c r="K393"/>
  <c r="L393"/>
  <c r="J394"/>
  <c r="K394"/>
  <c r="L394"/>
  <c r="J395"/>
  <c r="K395"/>
  <c r="L395"/>
  <c r="J396"/>
  <c r="K396"/>
  <c r="L396"/>
  <c r="J397"/>
  <c r="K397"/>
  <c r="L397"/>
  <c r="J398"/>
  <c r="K398"/>
  <c r="L398"/>
  <c r="J399"/>
  <c r="K399"/>
  <c r="L399"/>
  <c r="J400"/>
  <c r="K400"/>
  <c r="L400"/>
  <c r="J401"/>
  <c r="K401"/>
  <c r="L401"/>
  <c r="J402"/>
  <c r="K402"/>
  <c r="L402"/>
  <c r="J403"/>
  <c r="K403"/>
  <c r="L403"/>
  <c r="J404"/>
  <c r="K404"/>
  <c r="L404"/>
  <c r="J405"/>
  <c r="K405"/>
  <c r="L405"/>
  <c r="J406"/>
  <c r="K406"/>
  <c r="L406"/>
  <c r="J407"/>
  <c r="K407"/>
  <c r="L407"/>
  <c r="J408"/>
  <c r="K408"/>
  <c r="L408"/>
  <c r="J409"/>
  <c r="K409"/>
  <c r="L409"/>
  <c r="J410"/>
  <c r="K410"/>
  <c r="L410"/>
  <c r="J411"/>
  <c r="K411"/>
  <c r="L411"/>
  <c r="J412"/>
  <c r="K412"/>
  <c r="L412"/>
  <c r="J413"/>
  <c r="K413"/>
  <c r="L413"/>
  <c r="J414"/>
  <c r="K414"/>
  <c r="L414"/>
  <c r="J415"/>
  <c r="K415"/>
  <c r="L415"/>
  <c r="J416"/>
  <c r="K416"/>
  <c r="L416"/>
  <c r="J417"/>
  <c r="K417"/>
  <c r="L417"/>
  <c r="J418"/>
  <c r="K418"/>
  <c r="L418"/>
  <c r="J419"/>
  <c r="K419"/>
  <c r="L419"/>
  <c r="J420"/>
  <c r="K420"/>
  <c r="L420"/>
  <c r="J421"/>
  <c r="K421"/>
  <c r="L421"/>
  <c r="J422"/>
  <c r="K422"/>
  <c r="L422"/>
  <c r="J423"/>
  <c r="K423"/>
  <c r="L423"/>
  <c r="J424"/>
  <c r="K424"/>
  <c r="L424"/>
  <c r="J425"/>
  <c r="K425"/>
  <c r="L425"/>
  <c r="J426"/>
  <c r="K426"/>
  <c r="L426"/>
  <c r="J427"/>
  <c r="K427"/>
  <c r="L427"/>
  <c r="J428"/>
  <c r="K428"/>
  <c r="L428"/>
  <c r="J429"/>
  <c r="K429"/>
  <c r="L429"/>
  <c r="J430"/>
  <c r="K430"/>
  <c r="L430"/>
  <c r="J431"/>
  <c r="K431"/>
  <c r="L431"/>
  <c r="J432"/>
  <c r="K432"/>
  <c r="L432"/>
  <c r="J433"/>
  <c r="K433"/>
  <c r="L433"/>
  <c r="J434"/>
  <c r="K434"/>
  <c r="L434"/>
  <c r="J435"/>
  <c r="K435"/>
  <c r="L435"/>
  <c r="J436"/>
  <c r="K436"/>
  <c r="L436"/>
  <c r="J437"/>
  <c r="K437"/>
  <c r="L437"/>
  <c r="J438"/>
  <c r="K438"/>
  <c r="L438"/>
  <c r="J439"/>
  <c r="K439"/>
  <c r="L439"/>
  <c r="J440"/>
  <c r="K440"/>
  <c r="L440"/>
  <c r="J441"/>
  <c r="K441"/>
  <c r="L441"/>
  <c r="J442"/>
  <c r="K442"/>
  <c r="L442"/>
  <c r="J443"/>
  <c r="K443"/>
  <c r="L443"/>
  <c r="J444"/>
  <c r="K444"/>
  <c r="L444"/>
  <c r="J445"/>
  <c r="K445"/>
  <c r="L445"/>
  <c r="J446"/>
  <c r="K446"/>
  <c r="L446"/>
  <c r="J447"/>
  <c r="K447"/>
  <c r="L447"/>
  <c r="J448"/>
  <c r="K448"/>
  <c r="L448"/>
  <c r="J449"/>
  <c r="K449"/>
  <c r="L449"/>
  <c r="J450"/>
  <c r="K450"/>
  <c r="L450"/>
  <c r="J451"/>
  <c r="K451"/>
  <c r="L451"/>
  <c r="J452"/>
  <c r="K452"/>
  <c r="L452"/>
  <c r="J453"/>
  <c r="K453"/>
  <c r="L453"/>
  <c r="J454"/>
  <c r="K454"/>
  <c r="L454"/>
  <c r="J455"/>
  <c r="K455"/>
  <c r="L455"/>
  <c r="J456"/>
  <c r="K456"/>
  <c r="L456"/>
  <c r="J457"/>
  <c r="K457"/>
  <c r="L457"/>
  <c r="J458"/>
  <c r="K458"/>
  <c r="L458"/>
  <c r="J459"/>
  <c r="K459"/>
  <c r="L459"/>
  <c r="J460"/>
  <c r="K460"/>
  <c r="L460"/>
  <c r="J461"/>
  <c r="K461"/>
  <c r="L461"/>
  <c r="J462"/>
  <c r="K462"/>
  <c r="L462"/>
  <c r="J463"/>
  <c r="K463"/>
  <c r="L463"/>
  <c r="J464"/>
  <c r="K464"/>
  <c r="L464"/>
  <c r="J465"/>
  <c r="K465"/>
  <c r="L465"/>
  <c r="J466"/>
  <c r="K466"/>
  <c r="L466"/>
  <c r="J467"/>
  <c r="K467"/>
  <c r="L467"/>
  <c r="J468"/>
  <c r="K468"/>
  <c r="L468"/>
  <c r="J469"/>
  <c r="K469"/>
  <c r="L469"/>
  <c r="J470"/>
  <c r="K470"/>
  <c r="L470"/>
  <c r="J471"/>
  <c r="K471"/>
  <c r="L471"/>
  <c r="J472"/>
  <c r="K472"/>
  <c r="L472"/>
  <c r="J473"/>
  <c r="K473"/>
  <c r="L473"/>
  <c r="J474"/>
  <c r="K474"/>
  <c r="L474"/>
  <c r="J475"/>
  <c r="K475"/>
  <c r="L475"/>
  <c r="J476"/>
  <c r="K476"/>
  <c r="L476"/>
  <c r="J477"/>
  <c r="K477"/>
  <c r="L477"/>
  <c r="J478"/>
  <c r="K478"/>
  <c r="L478"/>
  <c r="J479"/>
  <c r="K479"/>
  <c r="L479"/>
  <c r="J480"/>
  <c r="K480"/>
  <c r="L480"/>
  <c r="J481"/>
  <c r="K481"/>
  <c r="L481"/>
  <c r="J482"/>
  <c r="K482"/>
  <c r="L482"/>
  <c r="J483"/>
  <c r="K483"/>
  <c r="L483"/>
  <c r="J484"/>
  <c r="K484"/>
  <c r="L484"/>
  <c r="J485"/>
  <c r="K485"/>
  <c r="L485"/>
  <c r="J486"/>
  <c r="K486"/>
  <c r="L486"/>
  <c r="J487"/>
  <c r="K487"/>
  <c r="L487"/>
  <c r="J488"/>
  <c r="K488"/>
  <c r="L488"/>
  <c r="J489"/>
  <c r="K489"/>
  <c r="L489"/>
  <c r="J490"/>
  <c r="K490"/>
  <c r="L490"/>
  <c r="J491"/>
  <c r="K491"/>
  <c r="L491"/>
  <c r="J492"/>
  <c r="K492"/>
  <c r="L492"/>
  <c r="J493"/>
  <c r="K493"/>
  <c r="L493"/>
  <c r="J494"/>
  <c r="K494"/>
  <c r="L494"/>
  <c r="J495"/>
  <c r="K495"/>
  <c r="L495"/>
  <c r="J496"/>
  <c r="K496"/>
  <c r="L496"/>
  <c r="J497"/>
  <c r="K497"/>
  <c r="L497"/>
  <c r="J498"/>
  <c r="K498"/>
  <c r="L498"/>
  <c r="J499"/>
  <c r="K499"/>
  <c r="L499"/>
  <c r="J500"/>
  <c r="K500"/>
  <c r="L500"/>
  <c r="C7" i="13"/>
  <c r="F7"/>
  <c r="D7" a="1"/>
  <c r="D7" s="1"/>
  <c r="G7" s="1"/>
  <c r="C8"/>
  <c r="G8"/>
  <c r="D8" a="1"/>
  <c r="D8" s="1"/>
  <c r="C9"/>
  <c r="D9" a="1"/>
  <c r="D9"/>
  <c r="C10"/>
  <c r="D10" a="1"/>
  <c r="D10" s="1"/>
  <c r="C11"/>
  <c r="D11" a="1"/>
  <c r="D11"/>
  <c r="C12"/>
  <c r="D12"/>
  <c r="D12" a="1"/>
  <c r="C13"/>
  <c r="D13" a="1"/>
  <c r="D13"/>
  <c r="C14"/>
  <c r="D14" a="1"/>
  <c r="D14" s="1"/>
  <c r="C15"/>
  <c r="D15" a="1"/>
  <c r="D15" s="1"/>
  <c r="F15" s="1"/>
  <c r="C16"/>
  <c r="D16" a="1"/>
  <c r="D16" s="1"/>
  <c r="G16" s="1"/>
  <c r="C17"/>
  <c r="D17" a="1"/>
  <c r="D17" s="1"/>
  <c r="C18"/>
  <c r="D18" a="1"/>
  <c r="D18" s="1"/>
  <c r="F18" s="1"/>
  <c r="C19"/>
  <c r="D19" a="1"/>
  <c r="D19" s="1"/>
  <c r="C20"/>
  <c r="D20" a="1"/>
  <c r="D20" s="1"/>
  <c r="C21"/>
  <c r="D21" a="1"/>
  <c r="D21"/>
  <c r="C22"/>
  <c r="D22" a="1"/>
  <c r="D22" s="1"/>
  <c r="C23"/>
  <c r="D23" a="1"/>
  <c r="D23" s="1"/>
  <c r="F23" s="1"/>
  <c r="C24"/>
  <c r="D24" a="1"/>
  <c r="D24" s="1"/>
  <c r="G24" s="1"/>
  <c r="C25"/>
  <c r="D25" a="1"/>
  <c r="D25" s="1"/>
  <c r="C26"/>
  <c r="D26" a="1"/>
  <c r="D26" s="1"/>
  <c r="C27"/>
  <c r="D27" a="1"/>
  <c r="D27" s="1"/>
  <c r="C28"/>
  <c r="D28" a="1"/>
  <c r="D28" s="1"/>
  <c r="C29"/>
  <c r="D29" a="1"/>
  <c r="D29" s="1"/>
  <c r="G29" s="1"/>
  <c r="C30"/>
  <c r="F30"/>
  <c r="G30"/>
  <c r="H30"/>
  <c r="C31"/>
  <c r="F31"/>
  <c r="G31"/>
  <c r="H31"/>
  <c r="C32"/>
  <c r="C33"/>
  <c r="C34"/>
  <c r="F34"/>
  <c r="G34"/>
  <c r="H34"/>
  <c r="A2" i="6"/>
  <c r="D11"/>
  <c r="E11"/>
  <c r="F11"/>
  <c r="L11"/>
  <c r="G12"/>
  <c r="I12"/>
  <c r="H12"/>
  <c r="J12" s="1"/>
  <c r="G13"/>
  <c r="I13" s="1"/>
  <c r="H13"/>
  <c r="J13" s="1"/>
  <c r="G14"/>
  <c r="I14"/>
  <c r="K14" s="1"/>
  <c r="H14"/>
  <c r="J14" s="1"/>
  <c r="G15"/>
  <c r="I15" s="1"/>
  <c r="H15"/>
  <c r="J15" s="1"/>
  <c r="G16"/>
  <c r="I16" s="1"/>
  <c r="H16"/>
  <c r="J16" s="1"/>
  <c r="G17"/>
  <c r="I17"/>
  <c r="H17"/>
  <c r="J17" s="1"/>
  <c r="G18"/>
  <c r="I18" s="1"/>
  <c r="H18"/>
  <c r="J18"/>
  <c r="G19"/>
  <c r="I19" s="1"/>
  <c r="H19"/>
  <c r="J19" s="1"/>
  <c r="G20"/>
  <c r="I20"/>
  <c r="H20"/>
  <c r="J20" s="1"/>
  <c r="G21"/>
  <c r="I21" s="1"/>
  <c r="H21"/>
  <c r="J21" s="1"/>
  <c r="G22"/>
  <c r="I22"/>
  <c r="H22"/>
  <c r="J22" s="1"/>
  <c r="G23"/>
  <c r="I23" s="1"/>
  <c r="H23"/>
  <c r="J23"/>
  <c r="G24"/>
  <c r="I24" s="1"/>
  <c r="H24"/>
  <c r="J24" s="1"/>
  <c r="G25"/>
  <c r="I25" s="1"/>
  <c r="H25"/>
  <c r="J25"/>
  <c r="G26"/>
  <c r="I26" s="1"/>
  <c r="H26"/>
  <c r="J26" s="1"/>
  <c r="G27"/>
  <c r="I27"/>
  <c r="K27" s="1"/>
  <c r="H27"/>
  <c r="J27" s="1"/>
  <c r="G28"/>
  <c r="I28" s="1"/>
  <c r="H28"/>
  <c r="J28" s="1"/>
  <c r="G29"/>
  <c r="I29" s="1"/>
  <c r="H29"/>
  <c r="J29" s="1"/>
  <c r="G30"/>
  <c r="I30"/>
  <c r="K30" s="1"/>
  <c r="H30"/>
  <c r="J30" s="1"/>
  <c r="G31"/>
  <c r="I31" s="1"/>
  <c r="H31"/>
  <c r="J31" s="1"/>
  <c r="G32"/>
  <c r="I32" s="1"/>
  <c r="K32" s="1"/>
  <c r="H32"/>
  <c r="J32" s="1"/>
  <c r="G33"/>
  <c r="I33" s="1"/>
  <c r="H33"/>
  <c r="J33" s="1"/>
  <c r="G34"/>
  <c r="I34" s="1"/>
  <c r="H34"/>
  <c r="J34" s="1"/>
  <c r="G35"/>
  <c r="I35" s="1"/>
  <c r="H35"/>
  <c r="J35"/>
  <c r="G36"/>
  <c r="I36" s="1"/>
  <c r="H36"/>
  <c r="J36" s="1"/>
  <c r="G37"/>
  <c r="I37" s="1"/>
  <c r="H37"/>
  <c r="J37" s="1"/>
  <c r="G38"/>
  <c r="I38" s="1"/>
  <c r="H38"/>
  <c r="J38" s="1"/>
  <c r="G39"/>
  <c r="I39" s="1"/>
  <c r="H39"/>
  <c r="J39" s="1"/>
  <c r="G40"/>
  <c r="I40"/>
  <c r="K40" s="1"/>
  <c r="H40"/>
  <c r="J40" s="1"/>
  <c r="G41"/>
  <c r="I41" s="1"/>
  <c r="H41"/>
  <c r="J41" s="1"/>
  <c r="G42"/>
  <c r="I42"/>
  <c r="K42" s="1"/>
  <c r="H42"/>
  <c r="J42" s="1"/>
  <c r="G43"/>
  <c r="I43" s="1"/>
  <c r="H43"/>
  <c r="J43" s="1"/>
  <c r="G44"/>
  <c r="I44" s="1"/>
  <c r="H44"/>
  <c r="J44" s="1"/>
  <c r="G45"/>
  <c r="I45" s="1"/>
  <c r="H45"/>
  <c r="J45" s="1"/>
  <c r="G46"/>
  <c r="I46" s="1"/>
  <c r="H46"/>
  <c r="J46"/>
  <c r="G47"/>
  <c r="I47"/>
  <c r="H47"/>
  <c r="J47"/>
  <c r="G48"/>
  <c r="I48"/>
  <c r="H48"/>
  <c r="J48" s="1"/>
  <c r="G49"/>
  <c r="I49" s="1"/>
  <c r="H49"/>
  <c r="J49" s="1"/>
  <c r="G50"/>
  <c r="I50" s="1"/>
  <c r="K50" s="1"/>
  <c r="H50"/>
  <c r="J50" s="1"/>
  <c r="G51"/>
  <c r="I51" s="1"/>
  <c r="H51"/>
  <c r="J51"/>
  <c r="G52"/>
  <c r="I52" s="1"/>
  <c r="H52"/>
  <c r="J52" s="1"/>
  <c r="G53"/>
  <c r="I53" s="1"/>
  <c r="H53"/>
  <c r="J53" s="1"/>
  <c r="G54"/>
  <c r="I54" s="1"/>
  <c r="H54"/>
  <c r="J54" s="1"/>
  <c r="G55"/>
  <c r="I55" s="1"/>
  <c r="H55"/>
  <c r="J55" s="1"/>
  <c r="G56"/>
  <c r="I56" s="1"/>
  <c r="H56"/>
  <c r="J56"/>
  <c r="G57"/>
  <c r="I57" s="1"/>
  <c r="H57"/>
  <c r="J57" s="1"/>
  <c r="G58"/>
  <c r="I58" s="1"/>
  <c r="H58"/>
  <c r="J58"/>
  <c r="G59"/>
  <c r="I59" s="1"/>
  <c r="H59"/>
  <c r="J59" s="1"/>
  <c r="G60"/>
  <c r="I60"/>
  <c r="H60"/>
  <c r="J60"/>
  <c r="G61"/>
  <c r="I61"/>
  <c r="H61"/>
  <c r="J61"/>
  <c r="G62"/>
  <c r="I62"/>
  <c r="K62" s="1"/>
  <c r="H62"/>
  <c r="J62" s="1"/>
  <c r="G63"/>
  <c r="I63" s="1"/>
  <c r="H63"/>
  <c r="J63"/>
  <c r="G64"/>
  <c r="I64" s="1"/>
  <c r="H64"/>
  <c r="J64" s="1"/>
  <c r="G65"/>
  <c r="I65" s="1"/>
  <c r="H65"/>
  <c r="J65"/>
  <c r="G66"/>
  <c r="I66" s="1"/>
  <c r="H66"/>
  <c r="J66" s="1"/>
  <c r="G67"/>
  <c r="I67" s="1"/>
  <c r="H67"/>
  <c r="J67"/>
  <c r="G68"/>
  <c r="I68" s="1"/>
  <c r="H68"/>
  <c r="J68" s="1"/>
  <c r="G69"/>
  <c r="I69" s="1"/>
  <c r="H69"/>
  <c r="J69"/>
  <c r="G70"/>
  <c r="I70" s="1"/>
  <c r="H70"/>
  <c r="J70" s="1"/>
  <c r="G71"/>
  <c r="I71" s="1"/>
  <c r="H71"/>
  <c r="J71"/>
  <c r="G72"/>
  <c r="I72" s="1"/>
  <c r="H72"/>
  <c r="J72" s="1"/>
  <c r="G73"/>
  <c r="I73" s="1"/>
  <c r="H73"/>
  <c r="J73" s="1"/>
  <c r="G74"/>
  <c r="I74" s="1"/>
  <c r="H74"/>
  <c r="J74" s="1"/>
  <c r="G75"/>
  <c r="I75" s="1"/>
  <c r="H75"/>
  <c r="J75" s="1"/>
  <c r="G76"/>
  <c r="I76" s="1"/>
  <c r="H76"/>
  <c r="J76" s="1"/>
  <c r="G77"/>
  <c r="I77" s="1"/>
  <c r="H77"/>
  <c r="J77" s="1"/>
  <c r="G78"/>
  <c r="I78"/>
  <c r="H78"/>
  <c r="J78" s="1"/>
  <c r="G79"/>
  <c r="I79" s="1"/>
  <c r="K79" s="1"/>
  <c r="H79"/>
  <c r="J79"/>
  <c r="G80"/>
  <c r="I80"/>
  <c r="H80"/>
  <c r="J80" s="1"/>
  <c r="G81"/>
  <c r="I81" s="1"/>
  <c r="H81"/>
  <c r="J81"/>
  <c r="K81" s="1"/>
  <c r="G82"/>
  <c r="I82"/>
  <c r="H82"/>
  <c r="J82" s="1"/>
  <c r="G83"/>
  <c r="I83" s="1"/>
  <c r="H83"/>
  <c r="J83" s="1"/>
  <c r="G84"/>
  <c r="I84"/>
  <c r="H84"/>
  <c r="J84" s="1"/>
  <c r="G85"/>
  <c r="I85" s="1"/>
  <c r="H85"/>
  <c r="J85" s="1"/>
  <c r="G86"/>
  <c r="I86"/>
  <c r="H86"/>
  <c r="J86" s="1"/>
  <c r="G87"/>
  <c r="I87" s="1"/>
  <c r="K87"/>
  <c r="H87"/>
  <c r="J87" s="1"/>
  <c r="G88"/>
  <c r="I88" s="1"/>
  <c r="K88" s="1"/>
  <c r="H88"/>
  <c r="J88"/>
  <c r="G89"/>
  <c r="I89"/>
  <c r="K89" s="1"/>
  <c r="H89"/>
  <c r="J89" s="1"/>
  <c r="G90"/>
  <c r="I90" s="1"/>
  <c r="H90"/>
  <c r="J90" s="1"/>
  <c r="G91"/>
  <c r="I91" s="1"/>
  <c r="H91"/>
  <c r="J91"/>
  <c r="G92"/>
  <c r="I92" s="1"/>
  <c r="H92"/>
  <c r="J92" s="1"/>
  <c r="G93"/>
  <c r="I93" s="1"/>
  <c r="H93"/>
  <c r="J93" s="1"/>
  <c r="K93" s="1"/>
  <c r="G94"/>
  <c r="I94" s="1"/>
  <c r="H94"/>
  <c r="J94" s="1"/>
  <c r="G95"/>
  <c r="I95" s="1"/>
  <c r="H95"/>
  <c r="J95" s="1"/>
  <c r="G96"/>
  <c r="I96" s="1"/>
  <c r="H96"/>
  <c r="J96"/>
  <c r="G97"/>
  <c r="I97" s="1"/>
  <c r="H97"/>
  <c r="J97" s="1"/>
  <c r="G98"/>
  <c r="I98" s="1"/>
  <c r="H98"/>
  <c r="J98"/>
  <c r="G99"/>
  <c r="I99" s="1"/>
  <c r="H99"/>
  <c r="J99" s="1"/>
  <c r="G100"/>
  <c r="I100" s="1"/>
  <c r="H100"/>
  <c r="J100"/>
  <c r="G101"/>
  <c r="I101" s="1"/>
  <c r="H101"/>
  <c r="J101" s="1"/>
  <c r="K101" s="1"/>
  <c r="G102"/>
  <c r="I102"/>
  <c r="H102"/>
  <c r="J102" s="1"/>
  <c r="G103"/>
  <c r="I103" s="1"/>
  <c r="K103"/>
  <c r="H103"/>
  <c r="J103" s="1"/>
  <c r="G104"/>
  <c r="I104" s="1"/>
  <c r="H104"/>
  <c r="J104" s="1"/>
  <c r="G105"/>
  <c r="I105" s="1"/>
  <c r="H105"/>
  <c r="J105" s="1"/>
  <c r="G106"/>
  <c r="I106" s="1"/>
  <c r="H106"/>
  <c r="J106" s="1"/>
  <c r="G107"/>
  <c r="I107"/>
  <c r="H107"/>
  <c r="J107" s="1"/>
  <c r="G108"/>
  <c r="I108" s="1"/>
  <c r="H108"/>
  <c r="J108" s="1"/>
  <c r="K108" s="1"/>
  <c r="G109"/>
  <c r="I109"/>
  <c r="H109"/>
  <c r="J109" s="1"/>
  <c r="G110"/>
  <c r="I110" s="1"/>
  <c r="H110"/>
  <c r="J110"/>
  <c r="G111"/>
  <c r="I111" s="1"/>
  <c r="H111"/>
  <c r="J111" s="1"/>
  <c r="G112"/>
  <c r="I112" s="1"/>
  <c r="H112"/>
  <c r="J112" s="1"/>
  <c r="G113"/>
  <c r="I113" s="1"/>
  <c r="H113"/>
  <c r="J113" s="1"/>
  <c r="G114"/>
  <c r="I114" s="1"/>
  <c r="H114"/>
  <c r="J114" s="1"/>
  <c r="G115"/>
  <c r="I115" s="1"/>
  <c r="H115"/>
  <c r="J115" s="1"/>
  <c r="G116"/>
  <c r="I116" s="1"/>
  <c r="H116"/>
  <c r="J116" s="1"/>
  <c r="G117"/>
  <c r="I117" s="1"/>
  <c r="H117"/>
  <c r="J117" s="1"/>
  <c r="G118"/>
  <c r="I118" s="1"/>
  <c r="H118"/>
  <c r="J118" s="1"/>
  <c r="G119"/>
  <c r="I119"/>
  <c r="K119" s="1"/>
  <c r="H119"/>
  <c r="J119" s="1"/>
  <c r="G120"/>
  <c r="I120" s="1"/>
  <c r="H120"/>
  <c r="J120" s="1"/>
  <c r="G121"/>
  <c r="I121" s="1"/>
  <c r="H121"/>
  <c r="J121" s="1"/>
  <c r="G122"/>
  <c r="I122" s="1"/>
  <c r="H122"/>
  <c r="J122" s="1"/>
  <c r="K122" s="1"/>
  <c r="G123"/>
  <c r="I123" s="1"/>
  <c r="K123" s="1"/>
  <c r="H123"/>
  <c r="J123"/>
  <c r="G124"/>
  <c r="I124"/>
  <c r="H124"/>
  <c r="J124"/>
  <c r="G125"/>
  <c r="I125"/>
  <c r="H125"/>
  <c r="J125"/>
  <c r="G126"/>
  <c r="I126" s="1"/>
  <c r="H126"/>
  <c r="J126" s="1"/>
  <c r="G127"/>
  <c r="I127" s="1"/>
  <c r="H127"/>
  <c r="J127" s="1"/>
  <c r="G128"/>
  <c r="I128"/>
  <c r="H128"/>
  <c r="J128" s="1"/>
  <c r="G129"/>
  <c r="I129" s="1"/>
  <c r="K129"/>
  <c r="H129"/>
  <c r="J129"/>
  <c r="G130"/>
  <c r="I130"/>
  <c r="H130"/>
  <c r="J130"/>
  <c r="G131"/>
  <c r="I131"/>
  <c r="H131"/>
  <c r="J131"/>
  <c r="G132"/>
  <c r="I132"/>
  <c r="H132"/>
  <c r="J132"/>
  <c r="G133"/>
  <c r="I133"/>
  <c r="H133"/>
  <c r="J133"/>
  <c r="G134"/>
  <c r="I134"/>
  <c r="H134"/>
  <c r="J134"/>
  <c r="G135"/>
  <c r="I135"/>
  <c r="K135" s="1"/>
  <c r="H135"/>
  <c r="J135"/>
  <c r="G136"/>
  <c r="I136" s="1"/>
  <c r="H136"/>
  <c r="J136" s="1"/>
  <c r="G137"/>
  <c r="I137" s="1"/>
  <c r="K137" s="1"/>
  <c r="H137"/>
  <c r="J137" s="1"/>
  <c r="G138"/>
  <c r="I138" s="1"/>
  <c r="H138"/>
  <c r="J138" s="1"/>
  <c r="G139"/>
  <c r="I139"/>
  <c r="H139"/>
  <c r="J139" s="1"/>
  <c r="G140"/>
  <c r="I140" s="1"/>
  <c r="K140"/>
  <c r="H140"/>
  <c r="J140"/>
  <c r="G141"/>
  <c r="I141"/>
  <c r="K141" s="1"/>
  <c r="H141"/>
  <c r="J141" s="1"/>
  <c r="G142"/>
  <c r="I142" s="1"/>
  <c r="H142"/>
  <c r="J142" s="1"/>
  <c r="G143"/>
  <c r="I143" s="1"/>
  <c r="H143"/>
  <c r="J143"/>
  <c r="G144"/>
  <c r="I144" s="1"/>
  <c r="H144"/>
  <c r="J144" s="1"/>
  <c r="G145"/>
  <c r="I145" s="1"/>
  <c r="H145"/>
  <c r="J145"/>
  <c r="G146"/>
  <c r="I146"/>
  <c r="H146"/>
  <c r="J146"/>
  <c r="G147"/>
  <c r="I147"/>
  <c r="H147"/>
  <c r="J147"/>
  <c r="G148"/>
  <c r="I148"/>
  <c r="H148"/>
  <c r="J148"/>
  <c r="G149"/>
  <c r="I149" s="1"/>
  <c r="H149"/>
  <c r="J149" s="1"/>
  <c r="G150"/>
  <c r="I150"/>
  <c r="H150"/>
  <c r="J150" s="1"/>
  <c r="G151"/>
  <c r="I151" s="1"/>
  <c r="H151"/>
  <c r="J151" s="1"/>
  <c r="G152"/>
  <c r="I152"/>
  <c r="H152"/>
  <c r="J152"/>
  <c r="G153"/>
  <c r="I153"/>
  <c r="H153"/>
  <c r="J153" s="1"/>
  <c r="G154"/>
  <c r="I154" s="1"/>
  <c r="H154"/>
  <c r="J154"/>
  <c r="G155"/>
  <c r="I155" s="1"/>
  <c r="H155"/>
  <c r="J155" s="1"/>
  <c r="G156"/>
  <c r="I156" s="1"/>
  <c r="H156"/>
  <c r="J156" s="1"/>
  <c r="K156" s="1"/>
  <c r="G157"/>
  <c r="I157" s="1"/>
  <c r="H157"/>
  <c r="J157" s="1"/>
  <c r="G158"/>
  <c r="I158" s="1"/>
  <c r="H158"/>
  <c r="J158" s="1"/>
  <c r="G159"/>
  <c r="I159" s="1"/>
  <c r="H159"/>
  <c r="J159" s="1"/>
  <c r="G160"/>
  <c r="I160" s="1"/>
  <c r="H160"/>
  <c r="J160"/>
  <c r="G161"/>
  <c r="I161" s="1"/>
  <c r="H161"/>
  <c r="J161" s="1"/>
  <c r="G162"/>
  <c r="I162"/>
  <c r="H162"/>
  <c r="J162"/>
  <c r="G163"/>
  <c r="I163"/>
  <c r="H163"/>
  <c r="J163"/>
  <c r="G164"/>
  <c r="I164"/>
  <c r="H164"/>
  <c r="J164"/>
  <c r="G165"/>
  <c r="I165" s="1"/>
  <c r="H165"/>
  <c r="J165" s="1"/>
  <c r="G166"/>
  <c r="I166" s="1"/>
  <c r="H166"/>
  <c r="J166"/>
  <c r="G167"/>
  <c r="I167" s="1"/>
  <c r="H167"/>
  <c r="J167" s="1"/>
  <c r="G168"/>
  <c r="I168" s="1"/>
  <c r="H168"/>
  <c r="J168"/>
  <c r="G169"/>
  <c r="I169" s="1"/>
  <c r="H169"/>
  <c r="J169" s="1"/>
  <c r="G170"/>
  <c r="I170" s="1"/>
  <c r="H170"/>
  <c r="J170"/>
  <c r="G171"/>
  <c r="I171"/>
  <c r="H171"/>
  <c r="J171" s="1"/>
  <c r="G172"/>
  <c r="I172" s="1"/>
  <c r="H172"/>
  <c r="J172" s="1"/>
  <c r="G173"/>
  <c r="I173" s="1"/>
  <c r="H173"/>
  <c r="J173"/>
  <c r="G174"/>
  <c r="I174" s="1"/>
  <c r="H174"/>
  <c r="J174" s="1"/>
  <c r="G175"/>
  <c r="I175" s="1"/>
  <c r="H175"/>
  <c r="J175" s="1"/>
  <c r="G176"/>
  <c r="I176" s="1"/>
  <c r="H176"/>
  <c r="J176" s="1"/>
  <c r="G177"/>
  <c r="I177"/>
  <c r="H177"/>
  <c r="J177"/>
  <c r="G178"/>
  <c r="I178" s="1"/>
  <c r="H178"/>
  <c r="J178" s="1"/>
  <c r="G179"/>
  <c r="I179" s="1"/>
  <c r="H179"/>
  <c r="J179"/>
  <c r="G180"/>
  <c r="I180" s="1"/>
  <c r="H180"/>
  <c r="J180" s="1"/>
  <c r="G181"/>
  <c r="I181"/>
  <c r="K181" s="1"/>
  <c r="H181"/>
  <c r="J181" s="1"/>
  <c r="G182"/>
  <c r="I182" s="1"/>
  <c r="H182"/>
  <c r="J182" s="1"/>
  <c r="G183"/>
  <c r="I183"/>
  <c r="H183"/>
  <c r="J183" s="1"/>
  <c r="G184"/>
  <c r="I184" s="1"/>
  <c r="K184" s="1"/>
  <c r="H184"/>
  <c r="J184" s="1"/>
  <c r="G185"/>
  <c r="I185" s="1"/>
  <c r="H185"/>
  <c r="J185"/>
  <c r="G186"/>
  <c r="I186" s="1"/>
  <c r="H186"/>
  <c r="J186" s="1"/>
  <c r="G187"/>
  <c r="I187" s="1"/>
  <c r="H187"/>
  <c r="J187" s="1"/>
  <c r="G188"/>
  <c r="I188"/>
  <c r="H188"/>
  <c r="J188" s="1"/>
  <c r="G189"/>
  <c r="I189" s="1"/>
  <c r="H189"/>
  <c r="J189" s="1"/>
  <c r="G190"/>
  <c r="I190"/>
  <c r="H190"/>
  <c r="J190" s="1"/>
  <c r="G191"/>
  <c r="I191" s="1"/>
  <c r="H191"/>
  <c r="J191" s="1"/>
  <c r="G192"/>
  <c r="I192"/>
  <c r="H192"/>
  <c r="J192" s="1"/>
  <c r="G193"/>
  <c r="I193" s="1"/>
  <c r="H193"/>
  <c r="J193" s="1"/>
  <c r="G194"/>
  <c r="I194"/>
  <c r="H194"/>
  <c r="J194" s="1"/>
  <c r="G195"/>
  <c r="I195" s="1"/>
  <c r="H195"/>
  <c r="J195" s="1"/>
  <c r="G196"/>
  <c r="I196" s="1"/>
  <c r="H196"/>
  <c r="J196"/>
  <c r="G197"/>
  <c r="I197" s="1"/>
  <c r="H197"/>
  <c r="J197" s="1"/>
  <c r="G198"/>
  <c r="I198" s="1"/>
  <c r="H198"/>
  <c r="J198"/>
  <c r="G199"/>
  <c r="I199" s="1"/>
  <c r="H199"/>
  <c r="J199" s="1"/>
  <c r="G200"/>
  <c r="I200"/>
  <c r="H200"/>
  <c r="J200" s="1"/>
  <c r="G201"/>
  <c r="I201" s="1"/>
  <c r="H201"/>
  <c r="J201" s="1"/>
  <c r="G202"/>
  <c r="I202"/>
  <c r="H202"/>
  <c r="J202" s="1"/>
  <c r="G203"/>
  <c r="I203" s="1"/>
  <c r="H203"/>
  <c r="J203" s="1"/>
  <c r="G204"/>
  <c r="I204" s="1"/>
  <c r="H204"/>
  <c r="J204" s="1"/>
  <c r="G205"/>
  <c r="I205" s="1"/>
  <c r="K205" s="1"/>
  <c r="H205"/>
  <c r="J205"/>
  <c r="G206"/>
  <c r="I206" s="1"/>
  <c r="H206"/>
  <c r="J206" s="1"/>
  <c r="G207"/>
  <c r="I207" s="1"/>
  <c r="H207"/>
  <c r="J207" s="1"/>
  <c r="G208"/>
  <c r="I208" s="1"/>
  <c r="H208"/>
  <c r="J208" s="1"/>
  <c r="G209"/>
  <c r="I209"/>
  <c r="H209"/>
  <c r="J209" s="1"/>
  <c r="G210"/>
  <c r="I210" s="1"/>
  <c r="H210"/>
  <c r="J210" s="1"/>
  <c r="G211"/>
  <c r="I211"/>
  <c r="H211"/>
  <c r="J211" s="1"/>
  <c r="G212"/>
  <c r="I212" s="1"/>
  <c r="H212"/>
  <c r="J212" s="1"/>
  <c r="G213"/>
  <c r="I213"/>
  <c r="H213"/>
  <c r="J213" s="1"/>
  <c r="G214"/>
  <c r="I214" s="1"/>
  <c r="H214"/>
  <c r="J214" s="1"/>
  <c r="G215"/>
  <c r="I215"/>
  <c r="K215" s="1"/>
  <c r="H215"/>
  <c r="J215"/>
  <c r="G216"/>
  <c r="I216" s="1"/>
  <c r="H216"/>
  <c r="J216" s="1"/>
  <c r="G217"/>
  <c r="I217" s="1"/>
  <c r="H217"/>
  <c r="J217"/>
  <c r="G218"/>
  <c r="I218" s="1"/>
  <c r="H218"/>
  <c r="J218" s="1"/>
  <c r="G219"/>
  <c r="I219" s="1"/>
  <c r="H219"/>
  <c r="J219"/>
  <c r="G220"/>
  <c r="I220" s="1"/>
  <c r="H220"/>
  <c r="J220" s="1"/>
  <c r="G221"/>
  <c r="I221" s="1"/>
  <c r="H221"/>
  <c r="J221" s="1"/>
  <c r="K221" s="1"/>
  <c r="G222"/>
  <c r="I222"/>
  <c r="H222"/>
  <c r="J222"/>
  <c r="G223"/>
  <c r="I223" s="1"/>
  <c r="H223"/>
  <c r="J223" s="1"/>
  <c r="G224"/>
  <c r="I224" s="1"/>
  <c r="H224"/>
  <c r="J224"/>
  <c r="G225"/>
  <c r="I225" s="1"/>
  <c r="H225"/>
  <c r="J225" s="1"/>
  <c r="G226"/>
  <c r="I226" s="1"/>
  <c r="K226" s="1"/>
  <c r="H226"/>
  <c r="J226"/>
  <c r="G227"/>
  <c r="I227" s="1"/>
  <c r="H227"/>
  <c r="J227"/>
  <c r="G228"/>
  <c r="I228" s="1"/>
  <c r="H228"/>
  <c r="J228" s="1"/>
  <c r="G229"/>
  <c r="I229"/>
  <c r="K229" s="1"/>
  <c r="H229"/>
  <c r="J229" s="1"/>
  <c r="G230"/>
  <c r="I230"/>
  <c r="H230"/>
  <c r="J230" s="1"/>
  <c r="G231"/>
  <c r="I231" s="1"/>
  <c r="H231"/>
  <c r="J231" s="1"/>
  <c r="G232"/>
  <c r="I232" s="1"/>
  <c r="H232"/>
  <c r="J232"/>
  <c r="G233"/>
  <c r="I233" s="1"/>
  <c r="H233"/>
  <c r="J233" s="1"/>
  <c r="G234"/>
  <c r="I234" s="1"/>
  <c r="H234"/>
  <c r="J234"/>
  <c r="G235"/>
  <c r="I235" s="1"/>
  <c r="H235"/>
  <c r="J235" s="1"/>
  <c r="G236"/>
  <c r="I236" s="1"/>
  <c r="H236"/>
  <c r="J236" s="1"/>
  <c r="G237"/>
  <c r="I237" s="1"/>
  <c r="H237"/>
  <c r="J237" s="1"/>
  <c r="G238"/>
  <c r="I238"/>
  <c r="K238" s="1"/>
  <c r="H238"/>
  <c r="J238"/>
  <c r="G239"/>
  <c r="I239" s="1"/>
  <c r="H239"/>
  <c r="J239" s="1"/>
  <c r="G240"/>
  <c r="I240" s="1"/>
  <c r="H240"/>
  <c r="J240"/>
  <c r="G241"/>
  <c r="I241" s="1"/>
  <c r="H241"/>
  <c r="J241" s="1"/>
  <c r="K241" s="1"/>
  <c r="G242"/>
  <c r="I242" s="1"/>
  <c r="H242"/>
  <c r="J242" s="1"/>
  <c r="G243"/>
  <c r="I243"/>
  <c r="H243"/>
  <c r="J243" s="1"/>
  <c r="G244"/>
  <c r="I244" s="1"/>
  <c r="H244"/>
  <c r="J244" s="1"/>
  <c r="G245"/>
  <c r="I245"/>
  <c r="H245"/>
  <c r="J245" s="1"/>
  <c r="G246"/>
  <c r="I246" s="1"/>
  <c r="K246" s="1"/>
  <c r="H246"/>
  <c r="J246" s="1"/>
  <c r="G247"/>
  <c r="I247" s="1"/>
  <c r="H247"/>
  <c r="J247"/>
  <c r="G248"/>
  <c r="I248" s="1"/>
  <c r="H248"/>
  <c r="J248" s="1"/>
  <c r="G249"/>
  <c r="I249" s="1"/>
  <c r="K249" s="1"/>
  <c r="H249"/>
  <c r="J249"/>
  <c r="G250"/>
  <c r="I250" s="1"/>
  <c r="H250"/>
  <c r="J250" s="1"/>
  <c r="G251"/>
  <c r="I251"/>
  <c r="H251"/>
  <c r="J251" s="1"/>
  <c r="G252"/>
  <c r="I252" s="1"/>
  <c r="H252"/>
  <c r="J252" s="1"/>
  <c r="G253"/>
  <c r="I253" s="1"/>
  <c r="H253"/>
  <c r="J253"/>
  <c r="G254"/>
  <c r="I254" s="1"/>
  <c r="H254"/>
  <c r="J254" s="1"/>
  <c r="G255"/>
  <c r="I255" s="1"/>
  <c r="H255"/>
  <c r="J255"/>
  <c r="G256"/>
  <c r="I256" s="1"/>
  <c r="H256"/>
  <c r="J256" s="1"/>
  <c r="K256" s="1"/>
  <c r="G257"/>
  <c r="I257" s="1"/>
  <c r="H257"/>
  <c r="J257"/>
  <c r="G258"/>
  <c r="I258" s="1"/>
  <c r="H258"/>
  <c r="J258" s="1"/>
  <c r="G259"/>
  <c r="I259" s="1"/>
  <c r="H259"/>
  <c r="J259"/>
  <c r="G260"/>
  <c r="I260"/>
  <c r="K260" s="1"/>
  <c r="H260"/>
  <c r="J260" s="1"/>
  <c r="G261"/>
  <c r="I261"/>
  <c r="K261" s="1"/>
  <c r="H261"/>
  <c r="J261"/>
  <c r="G262"/>
  <c r="I262" s="1"/>
  <c r="H262"/>
  <c r="J262" s="1"/>
  <c r="G263"/>
  <c r="I263" s="1"/>
  <c r="H263"/>
  <c r="J263"/>
  <c r="G264"/>
  <c r="I264" s="1"/>
  <c r="H264"/>
  <c r="J264" s="1"/>
  <c r="G265"/>
  <c r="I265" s="1"/>
  <c r="H265"/>
  <c r="J265"/>
  <c r="G266"/>
  <c r="I266" s="1"/>
  <c r="H266"/>
  <c r="J266" s="1"/>
  <c r="G267"/>
  <c r="I267" s="1"/>
  <c r="K267" s="1"/>
  <c r="H267"/>
  <c r="J267" s="1"/>
  <c r="G268"/>
  <c r="I268" s="1"/>
  <c r="H268"/>
  <c r="J268" s="1"/>
  <c r="G269"/>
  <c r="I269"/>
  <c r="H269"/>
  <c r="J269" s="1"/>
  <c r="G270"/>
  <c r="I270" s="1"/>
  <c r="H270"/>
  <c r="J270" s="1"/>
  <c r="G271"/>
  <c r="I271"/>
  <c r="H271"/>
  <c r="J271" s="1"/>
  <c r="G272"/>
  <c r="I272" s="1"/>
  <c r="K272"/>
  <c r="H272"/>
  <c r="J272" s="1"/>
  <c r="G273"/>
  <c r="I273" s="1"/>
  <c r="K273" s="1"/>
  <c r="H273"/>
  <c r="J273" s="1"/>
  <c r="G274"/>
  <c r="I274"/>
  <c r="H274"/>
  <c r="J274" s="1"/>
  <c r="G275"/>
  <c r="I275" s="1"/>
  <c r="H275"/>
  <c r="J275" s="1"/>
  <c r="G276"/>
  <c r="I276" s="1"/>
  <c r="K276" s="1"/>
  <c r="H276"/>
  <c r="J276"/>
  <c r="G277"/>
  <c r="I277" s="1"/>
  <c r="H277"/>
  <c r="J277"/>
  <c r="G278"/>
  <c r="I278" s="1"/>
  <c r="H278"/>
  <c r="J278" s="1"/>
  <c r="G279"/>
  <c r="I279" s="1"/>
  <c r="H279"/>
  <c r="J279" s="1"/>
  <c r="G280"/>
  <c r="I280" s="1"/>
  <c r="H280"/>
  <c r="J280" s="1"/>
  <c r="G281"/>
  <c r="I281"/>
  <c r="H281"/>
  <c r="J281" s="1"/>
  <c r="G282"/>
  <c r="I282" s="1"/>
  <c r="H282"/>
  <c r="J282" s="1"/>
  <c r="G283"/>
  <c r="I283"/>
  <c r="H283"/>
  <c r="J283" s="1"/>
  <c r="G284"/>
  <c r="I284" s="1"/>
  <c r="H284"/>
  <c r="J284" s="1"/>
  <c r="G285"/>
  <c r="I285"/>
  <c r="H285"/>
  <c r="J285" s="1"/>
  <c r="G286"/>
  <c r="I286" s="1"/>
  <c r="K286" s="1"/>
  <c r="H286"/>
  <c r="J286" s="1"/>
  <c r="G287"/>
  <c r="I287" s="1"/>
  <c r="H287"/>
  <c r="J287" s="1"/>
  <c r="G288"/>
  <c r="I288" s="1"/>
  <c r="H288"/>
  <c r="J288"/>
  <c r="G289"/>
  <c r="I289" s="1"/>
  <c r="H289"/>
  <c r="J289" s="1"/>
  <c r="G290"/>
  <c r="I290"/>
  <c r="K290" s="1"/>
  <c r="H290"/>
  <c r="J290" s="1"/>
  <c r="G291"/>
  <c r="I291" s="1"/>
  <c r="H291"/>
  <c r="J291" s="1"/>
  <c r="G292"/>
  <c r="I292"/>
  <c r="K292" s="1"/>
  <c r="H292"/>
  <c r="J292"/>
  <c r="G293"/>
  <c r="I293" s="1"/>
  <c r="H293"/>
  <c r="J293" s="1"/>
  <c r="G294"/>
  <c r="I294" s="1"/>
  <c r="K294" s="1"/>
  <c r="H294"/>
  <c r="J294" s="1"/>
  <c r="G295"/>
  <c r="I295" s="1"/>
  <c r="K295"/>
  <c r="H295"/>
  <c r="J295" s="1"/>
  <c r="G296"/>
  <c r="I296" s="1"/>
  <c r="H296"/>
  <c r="J296" s="1"/>
  <c r="G297"/>
  <c r="I297"/>
  <c r="H297"/>
  <c r="J297" s="1"/>
  <c r="G298"/>
  <c r="I298" s="1"/>
  <c r="H298"/>
  <c r="J298" s="1"/>
  <c r="G299"/>
  <c r="I299"/>
  <c r="H299"/>
  <c r="J299" s="1"/>
  <c r="G300"/>
  <c r="I300" s="1"/>
  <c r="H300"/>
  <c r="J300" s="1"/>
  <c r="G301"/>
  <c r="I301"/>
  <c r="H301"/>
  <c r="J301" s="1"/>
  <c r="L301"/>
  <c r="G302"/>
  <c r="I302" s="1"/>
  <c r="H302"/>
  <c r="J302" s="1"/>
  <c r="L302"/>
  <c r="G303"/>
  <c r="I303" s="1"/>
  <c r="H303"/>
  <c r="J303" s="1"/>
  <c r="L303"/>
  <c r="G304"/>
  <c r="I304"/>
  <c r="H304"/>
  <c r="J304" s="1"/>
  <c r="L304"/>
  <c r="G305"/>
  <c r="I305" s="1"/>
  <c r="H305"/>
  <c r="J305" s="1"/>
  <c r="K305" s="1"/>
  <c r="L305"/>
  <c r="G306"/>
  <c r="I306" s="1"/>
  <c r="K306" s="1"/>
  <c r="H306"/>
  <c r="J306" s="1"/>
  <c r="L306"/>
  <c r="G307"/>
  <c r="I307" s="1"/>
  <c r="H307"/>
  <c r="J307" s="1"/>
  <c r="L307"/>
  <c r="G308"/>
  <c r="I308" s="1"/>
  <c r="H308"/>
  <c r="J308" s="1"/>
  <c r="K308" s="1"/>
  <c r="L308"/>
  <c r="G309"/>
  <c r="I309" s="1"/>
  <c r="H309"/>
  <c r="J309"/>
  <c r="L309"/>
  <c r="G310"/>
  <c r="I310"/>
  <c r="H310"/>
  <c r="J310" s="1"/>
  <c r="L310"/>
  <c r="G311"/>
  <c r="I311" s="1"/>
  <c r="H311"/>
  <c r="J311"/>
  <c r="L311"/>
  <c r="G312"/>
  <c r="I312" s="1"/>
  <c r="H312"/>
  <c r="J312" s="1"/>
  <c r="K312" s="1"/>
  <c r="L312"/>
  <c r="G313"/>
  <c r="I313" s="1"/>
  <c r="H313"/>
  <c r="J313"/>
  <c r="L313"/>
  <c r="G314"/>
  <c r="I314" s="1"/>
  <c r="K314" s="1"/>
  <c r="H314"/>
  <c r="J314" s="1"/>
  <c r="L314"/>
  <c r="G315"/>
  <c r="I315"/>
  <c r="H315"/>
  <c r="J315"/>
  <c r="L315"/>
  <c r="G316"/>
  <c r="I316" s="1"/>
  <c r="H316"/>
  <c r="J316"/>
  <c r="L316"/>
  <c r="G317"/>
  <c r="I317" s="1"/>
  <c r="H317"/>
  <c r="J317" s="1"/>
  <c r="L317"/>
  <c r="G318"/>
  <c r="I318" s="1"/>
  <c r="K318" s="1"/>
  <c r="H318"/>
  <c r="J318" s="1"/>
  <c r="L318"/>
  <c r="G319"/>
  <c r="I319" s="1"/>
  <c r="H319"/>
  <c r="J319" s="1"/>
  <c r="K319" s="1"/>
  <c r="L319"/>
  <c r="G320"/>
  <c r="I320"/>
  <c r="H320"/>
  <c r="J320" s="1"/>
  <c r="L320"/>
  <c r="G321"/>
  <c r="I321" s="1"/>
  <c r="H321"/>
  <c r="J321"/>
  <c r="L321"/>
  <c r="G322"/>
  <c r="I322" s="1"/>
  <c r="H322"/>
  <c r="J322" s="1"/>
  <c r="L322"/>
  <c r="G323"/>
  <c r="I323" s="1"/>
  <c r="K323" s="1"/>
  <c r="H323"/>
  <c r="J323" s="1"/>
  <c r="L323"/>
  <c r="G324"/>
  <c r="I324" s="1"/>
  <c r="H324"/>
  <c r="J324" s="1"/>
  <c r="L324"/>
  <c r="G325"/>
  <c r="H325"/>
  <c r="J325" s="1"/>
  <c r="I325"/>
  <c r="L325"/>
  <c r="G326"/>
  <c r="I326" s="1"/>
  <c r="H326"/>
  <c r="J326"/>
  <c r="L326"/>
  <c r="G327"/>
  <c r="I327" s="1"/>
  <c r="H327"/>
  <c r="J327"/>
  <c r="L327"/>
  <c r="G328"/>
  <c r="I328" s="1"/>
  <c r="K328"/>
  <c r="H328"/>
  <c r="J328" s="1"/>
  <c r="L328"/>
  <c r="G329"/>
  <c r="I329" s="1"/>
  <c r="H329"/>
  <c r="J329" s="1"/>
  <c r="L329"/>
  <c r="G330"/>
  <c r="I330" s="1"/>
  <c r="H330"/>
  <c r="J330"/>
  <c r="L330"/>
  <c r="G331"/>
  <c r="I331" s="1"/>
  <c r="H331"/>
  <c r="J331" s="1"/>
  <c r="K331" s="1"/>
  <c r="L331"/>
  <c r="G332"/>
  <c r="I332" s="1"/>
  <c r="H332"/>
  <c r="J332" s="1"/>
  <c r="L332"/>
  <c r="G333"/>
  <c r="I333" s="1"/>
  <c r="K333" s="1"/>
  <c r="H333"/>
  <c r="J333"/>
  <c r="L333"/>
  <c r="G334"/>
  <c r="I334"/>
  <c r="K334" s="1"/>
  <c r="H334"/>
  <c r="J334" s="1"/>
  <c r="L334"/>
  <c r="G335"/>
  <c r="I335" s="1"/>
  <c r="H335"/>
  <c r="J335" s="1"/>
  <c r="L335"/>
  <c r="G336"/>
  <c r="I336" s="1"/>
  <c r="H336"/>
  <c r="J336" s="1"/>
  <c r="L336"/>
  <c r="G337"/>
  <c r="I337" s="1"/>
  <c r="H337"/>
  <c r="J337" s="1"/>
  <c r="L337"/>
  <c r="G338"/>
  <c r="I338" s="1"/>
  <c r="H338"/>
  <c r="J338" s="1"/>
  <c r="L338"/>
  <c r="G339"/>
  <c r="H339"/>
  <c r="J339" s="1"/>
  <c r="I339"/>
  <c r="L339"/>
  <c r="G340"/>
  <c r="I340" s="1"/>
  <c r="H340"/>
  <c r="J340" s="1"/>
  <c r="L340"/>
  <c r="G341"/>
  <c r="I341" s="1"/>
  <c r="H341"/>
  <c r="J341" s="1"/>
  <c r="L341"/>
  <c r="G342"/>
  <c r="I342" s="1"/>
  <c r="H342"/>
  <c r="J342" s="1"/>
  <c r="L342"/>
  <c r="G343"/>
  <c r="I343" s="1"/>
  <c r="K343" s="1"/>
  <c r="H343"/>
  <c r="J343" s="1"/>
  <c r="L343"/>
  <c r="G344"/>
  <c r="I344" s="1"/>
  <c r="H344"/>
  <c r="J344" s="1"/>
  <c r="L344"/>
  <c r="G345"/>
  <c r="I345"/>
  <c r="K345" s="1"/>
  <c r="H345"/>
  <c r="J345" s="1"/>
  <c r="L345"/>
  <c r="G346"/>
  <c r="I346" s="1"/>
  <c r="H346"/>
  <c r="J346"/>
  <c r="L346"/>
  <c r="G347"/>
  <c r="I347" s="1"/>
  <c r="K347" s="1"/>
  <c r="H347"/>
  <c r="J347" s="1"/>
  <c r="L347"/>
  <c r="G348"/>
  <c r="I348"/>
  <c r="H348"/>
  <c r="J348" s="1"/>
  <c r="L348"/>
  <c r="G349"/>
  <c r="I349" s="1"/>
  <c r="H349"/>
  <c r="J349" s="1"/>
  <c r="L349"/>
  <c r="G350"/>
  <c r="I350"/>
  <c r="H350"/>
  <c r="J350" s="1"/>
  <c r="L350"/>
  <c r="G351"/>
  <c r="I351"/>
  <c r="H351"/>
  <c r="J351"/>
  <c r="L351"/>
  <c r="G352"/>
  <c r="I352" s="1"/>
  <c r="H352"/>
  <c r="J352"/>
  <c r="L352"/>
  <c r="G353"/>
  <c r="I353" s="1"/>
  <c r="H353"/>
  <c r="J353" s="1"/>
  <c r="K353" s="1"/>
  <c r="L353"/>
  <c r="G354"/>
  <c r="I354" s="1"/>
  <c r="H354"/>
  <c r="J354"/>
  <c r="L354"/>
  <c r="G355"/>
  <c r="I355" s="1"/>
  <c r="K355" s="1"/>
  <c r="H355"/>
  <c r="J355" s="1"/>
  <c r="L355"/>
  <c r="G356"/>
  <c r="I356"/>
  <c r="H356"/>
  <c r="J356" s="1"/>
  <c r="L356"/>
  <c r="G357"/>
  <c r="I357" s="1"/>
  <c r="H357"/>
  <c r="J357" s="1"/>
  <c r="L357"/>
  <c r="G358"/>
  <c r="I358"/>
  <c r="H358"/>
  <c r="J358" s="1"/>
  <c r="L358"/>
  <c r="G359"/>
  <c r="I359"/>
  <c r="K359" s="1"/>
  <c r="H359"/>
  <c r="J359"/>
  <c r="L359"/>
  <c r="G360"/>
  <c r="I360" s="1"/>
  <c r="H360"/>
  <c r="J360"/>
  <c r="L360"/>
  <c r="G361"/>
  <c r="I361" s="1"/>
  <c r="H361"/>
  <c r="J361" s="1"/>
  <c r="L361"/>
  <c r="G362"/>
  <c r="I362" s="1"/>
  <c r="H362"/>
  <c r="J362"/>
  <c r="L362"/>
  <c r="G363"/>
  <c r="I363" s="1"/>
  <c r="H363"/>
  <c r="J363" s="1"/>
  <c r="L363"/>
  <c r="G364"/>
  <c r="I364"/>
  <c r="H364"/>
  <c r="J364" s="1"/>
  <c r="L364"/>
  <c r="G365"/>
  <c r="I365" s="1"/>
  <c r="H365"/>
  <c r="J365" s="1"/>
  <c r="L365"/>
  <c r="G366"/>
  <c r="I366"/>
  <c r="H366"/>
  <c r="J366" s="1"/>
  <c r="L366"/>
  <c r="G367"/>
  <c r="I367"/>
  <c r="H367"/>
  <c r="J367"/>
  <c r="L367"/>
  <c r="G368"/>
  <c r="I368" s="1"/>
  <c r="H368"/>
  <c r="J368"/>
  <c r="L368"/>
  <c r="G369"/>
  <c r="I369" s="1"/>
  <c r="K369"/>
  <c r="H369"/>
  <c r="J369" s="1"/>
  <c r="L369"/>
  <c r="G370"/>
  <c r="I370" s="1"/>
  <c r="H370"/>
  <c r="J370" s="1"/>
  <c r="L370"/>
  <c r="G371"/>
  <c r="I371" s="1"/>
  <c r="H371"/>
  <c r="J371" s="1"/>
  <c r="L371"/>
  <c r="G372"/>
  <c r="I372" s="1"/>
  <c r="H372"/>
  <c r="J372" s="1"/>
  <c r="L372"/>
  <c r="G373"/>
  <c r="I373" s="1"/>
  <c r="H373"/>
  <c r="J373"/>
  <c r="L373"/>
  <c r="G374"/>
  <c r="I374" s="1"/>
  <c r="H374"/>
  <c r="J374" s="1"/>
  <c r="L374"/>
  <c r="G375"/>
  <c r="I375" s="1"/>
  <c r="H375"/>
  <c r="J375" s="1"/>
  <c r="L375"/>
  <c r="G376"/>
  <c r="I376" s="1"/>
  <c r="H376"/>
  <c r="J376" s="1"/>
  <c r="L376"/>
  <c r="G377"/>
  <c r="I377"/>
  <c r="K377" s="1"/>
  <c r="H377"/>
  <c r="J377" s="1"/>
  <c r="L377"/>
  <c r="G378"/>
  <c r="I378" s="1"/>
  <c r="H378"/>
  <c r="J378"/>
  <c r="L378"/>
  <c r="G379"/>
  <c r="I379" s="1"/>
  <c r="K379" s="1"/>
  <c r="H379"/>
  <c r="J379" s="1"/>
  <c r="L379"/>
  <c r="G380"/>
  <c r="I380"/>
  <c r="H380"/>
  <c r="J380" s="1"/>
  <c r="L380"/>
  <c r="G381"/>
  <c r="I381" s="1"/>
  <c r="H381"/>
  <c r="J381" s="1"/>
  <c r="L381"/>
  <c r="G382"/>
  <c r="I382"/>
  <c r="H382"/>
  <c r="J382" s="1"/>
  <c r="L382"/>
  <c r="G383"/>
  <c r="I383"/>
  <c r="K383" s="1"/>
  <c r="H383"/>
  <c r="J383"/>
  <c r="L383"/>
  <c r="G384"/>
  <c r="I384" s="1"/>
  <c r="H384"/>
  <c r="J384"/>
  <c r="L384"/>
  <c r="G385"/>
  <c r="I385" s="1"/>
  <c r="H385"/>
  <c r="J385" s="1"/>
  <c r="K385" s="1"/>
  <c r="L385"/>
  <c r="G386"/>
  <c r="I386" s="1"/>
  <c r="H386"/>
  <c r="J386"/>
  <c r="L386"/>
  <c r="G387"/>
  <c r="I387" s="1"/>
  <c r="K387" s="1"/>
  <c r="H387"/>
  <c r="J387" s="1"/>
  <c r="L387"/>
  <c r="G388"/>
  <c r="I388"/>
  <c r="H388"/>
  <c r="J388" s="1"/>
  <c r="L388"/>
  <c r="G389"/>
  <c r="I389" s="1"/>
  <c r="H389"/>
  <c r="J389" s="1"/>
  <c r="L389"/>
  <c r="G390"/>
  <c r="I390"/>
  <c r="H390"/>
  <c r="J390" s="1"/>
  <c r="L390"/>
  <c r="G391"/>
  <c r="I391"/>
  <c r="H391"/>
  <c r="J391"/>
  <c r="L391"/>
  <c r="G392"/>
  <c r="I392" s="1"/>
  <c r="H392"/>
  <c r="J392"/>
  <c r="L392"/>
  <c r="G393"/>
  <c r="I393" s="1"/>
  <c r="H393"/>
  <c r="J393" s="1"/>
  <c r="L393"/>
  <c r="G394"/>
  <c r="I394" s="1"/>
  <c r="K394" s="1"/>
  <c r="H394"/>
  <c r="J394" s="1"/>
  <c r="L394"/>
  <c r="G395"/>
  <c r="I395" s="1"/>
  <c r="H395"/>
  <c r="J395" s="1"/>
  <c r="L395"/>
  <c r="G396"/>
  <c r="I396" s="1"/>
  <c r="H396"/>
  <c r="J396" s="1"/>
  <c r="L396"/>
  <c r="G397"/>
  <c r="I397" s="1"/>
  <c r="H397"/>
  <c r="J397" s="1"/>
  <c r="L397"/>
  <c r="G398"/>
  <c r="I398"/>
  <c r="H398"/>
  <c r="J398"/>
  <c r="L398"/>
  <c r="G399"/>
  <c r="I399" s="1"/>
  <c r="H399"/>
  <c r="J399"/>
  <c r="L399"/>
  <c r="G400"/>
  <c r="I400" s="1"/>
  <c r="H400"/>
  <c r="J400" s="1"/>
  <c r="L400"/>
  <c r="G401"/>
  <c r="I401" s="1"/>
  <c r="H401"/>
  <c r="J401" s="1"/>
  <c r="L401"/>
  <c r="G402"/>
  <c r="I402" s="1"/>
  <c r="H402"/>
  <c r="J402" s="1"/>
  <c r="L402"/>
  <c r="G403"/>
  <c r="I403"/>
  <c r="H403"/>
  <c r="J403"/>
  <c r="L403"/>
  <c r="G404"/>
  <c r="I404" s="1"/>
  <c r="H404"/>
  <c r="J404" s="1"/>
  <c r="L404"/>
  <c r="G405"/>
  <c r="I405" s="1"/>
  <c r="H405"/>
  <c r="J405" s="1"/>
  <c r="L405"/>
  <c r="G406"/>
  <c r="I406" s="1"/>
  <c r="H406"/>
  <c r="J406" s="1"/>
  <c r="L406"/>
  <c r="G407"/>
  <c r="I407"/>
  <c r="H407"/>
  <c r="J407"/>
  <c r="L407"/>
  <c r="G408"/>
  <c r="I408" s="1"/>
  <c r="H408"/>
  <c r="J408" s="1"/>
  <c r="L408"/>
  <c r="G409"/>
  <c r="I409" s="1"/>
  <c r="K409" s="1"/>
  <c r="H409"/>
  <c r="J409" s="1"/>
  <c r="L409"/>
  <c r="G410"/>
  <c r="I410"/>
  <c r="K410" s="1"/>
  <c r="H410"/>
  <c r="J410"/>
  <c r="L410"/>
  <c r="G411"/>
  <c r="I411" s="1"/>
  <c r="H411"/>
  <c r="J411" s="1"/>
  <c r="L411"/>
  <c r="G412"/>
  <c r="I412" s="1"/>
  <c r="H412"/>
  <c r="J412" s="1"/>
  <c r="L412"/>
  <c r="G413"/>
  <c r="I413"/>
  <c r="H413"/>
  <c r="J413"/>
  <c r="L413"/>
  <c r="G414"/>
  <c r="I414" s="1"/>
  <c r="H414"/>
  <c r="J414" s="1"/>
  <c r="K414" s="1"/>
  <c r="L414"/>
  <c r="G415"/>
  <c r="I415" s="1"/>
  <c r="H415"/>
  <c r="J415" s="1"/>
  <c r="K415" s="1"/>
  <c r="L415"/>
  <c r="G416"/>
  <c r="I416" s="1"/>
  <c r="K416" s="1"/>
  <c r="H416"/>
  <c r="J416"/>
  <c r="L416"/>
  <c r="G417"/>
  <c r="I417" s="1"/>
  <c r="H417"/>
  <c r="J417" s="1"/>
  <c r="L417"/>
  <c r="G418"/>
  <c r="I418" s="1"/>
  <c r="H418"/>
  <c r="J418"/>
  <c r="L418"/>
  <c r="G419"/>
  <c r="I419" s="1"/>
  <c r="K419" s="1"/>
  <c r="H419"/>
  <c r="J419"/>
  <c r="L419"/>
  <c r="G420"/>
  <c r="I420"/>
  <c r="H420"/>
  <c r="J420" s="1"/>
  <c r="L420"/>
  <c r="G421"/>
  <c r="I421"/>
  <c r="H421"/>
  <c r="J421" s="1"/>
  <c r="K421" s="1"/>
  <c r="L421"/>
  <c r="G422"/>
  <c r="I422" s="1"/>
  <c r="H422"/>
  <c r="J422" s="1"/>
  <c r="L422"/>
  <c r="G423"/>
  <c r="I423"/>
  <c r="H423"/>
  <c r="J423" s="1"/>
  <c r="K423" s="1"/>
  <c r="L423"/>
  <c r="G424"/>
  <c r="I424" s="1"/>
  <c r="K424" s="1"/>
  <c r="H424"/>
  <c r="J424" s="1"/>
  <c r="L424"/>
  <c r="G425"/>
  <c r="I425" s="1"/>
  <c r="K425" s="1"/>
  <c r="H425"/>
  <c r="J425"/>
  <c r="L425"/>
  <c r="G426"/>
  <c r="I426" s="1"/>
  <c r="K426" s="1"/>
  <c r="H426"/>
  <c r="J426"/>
  <c r="L426"/>
  <c r="G427"/>
  <c r="I427"/>
  <c r="H427"/>
  <c r="J427" s="1"/>
  <c r="K427" s="1"/>
  <c r="L427"/>
  <c r="G428"/>
  <c r="I428" s="1"/>
  <c r="K428" s="1"/>
  <c r="H428"/>
  <c r="J428" s="1"/>
  <c r="L428"/>
  <c r="G429"/>
  <c r="I429" s="1"/>
  <c r="H429"/>
  <c r="J429" s="1"/>
  <c r="L429"/>
  <c r="G430"/>
  <c r="I430" s="1"/>
  <c r="H430"/>
  <c r="J430" s="1"/>
  <c r="L430"/>
  <c r="G431"/>
  <c r="I431"/>
  <c r="K431" s="1"/>
  <c r="H431"/>
  <c r="J431"/>
  <c r="L431"/>
  <c r="G432"/>
  <c r="I432" s="1"/>
  <c r="H432"/>
  <c r="J432"/>
  <c r="L432"/>
  <c r="G433"/>
  <c r="I433" s="1"/>
  <c r="K433" s="1"/>
  <c r="H433"/>
  <c r="J433" s="1"/>
  <c r="L433"/>
  <c r="G434"/>
  <c r="I434" s="1"/>
  <c r="H434"/>
  <c r="J434" s="1"/>
  <c r="K434" s="1"/>
  <c r="L434"/>
  <c r="G435"/>
  <c r="I435"/>
  <c r="H435"/>
  <c r="J435" s="1"/>
  <c r="K435" s="1"/>
  <c r="L435"/>
  <c r="G436"/>
  <c r="I436" s="1"/>
  <c r="K436" s="1"/>
  <c r="H436"/>
  <c r="J436"/>
  <c r="L436"/>
  <c r="G437"/>
  <c r="I437" s="1"/>
  <c r="H437"/>
  <c r="J437"/>
  <c r="L437"/>
  <c r="G438"/>
  <c r="I438" s="1"/>
  <c r="H438"/>
  <c r="J438"/>
  <c r="L438"/>
  <c r="G439"/>
  <c r="I439"/>
  <c r="H439"/>
  <c r="J439" s="1"/>
  <c r="L439"/>
  <c r="G440"/>
  <c r="I440"/>
  <c r="H440"/>
  <c r="J440" s="1"/>
  <c r="L440"/>
  <c r="G441"/>
  <c r="I441"/>
  <c r="H441"/>
  <c r="J441" s="1"/>
  <c r="K441" s="1"/>
  <c r="L441"/>
  <c r="G442"/>
  <c r="I442" s="1"/>
  <c r="H442"/>
  <c r="J442" s="1"/>
  <c r="L442"/>
  <c r="G443"/>
  <c r="I443" s="1"/>
  <c r="H443"/>
  <c r="J443" s="1"/>
  <c r="L443"/>
  <c r="G444"/>
  <c r="I444" s="1"/>
  <c r="H444"/>
  <c r="J444" s="1"/>
  <c r="K444" s="1"/>
  <c r="L444"/>
  <c r="G445"/>
  <c r="I445" s="1"/>
  <c r="K445" s="1"/>
  <c r="H445"/>
  <c r="J445"/>
  <c r="L445"/>
  <c r="G446"/>
  <c r="I446" s="1"/>
  <c r="K446" s="1"/>
  <c r="H446"/>
  <c r="J446" s="1"/>
  <c r="L446"/>
  <c r="G447"/>
  <c r="I447" s="1"/>
  <c r="K447" s="1"/>
  <c r="H447"/>
  <c r="J447"/>
  <c r="L447"/>
  <c r="G448"/>
  <c r="H448"/>
  <c r="J448"/>
  <c r="I448"/>
  <c r="L448"/>
  <c r="G449"/>
  <c r="I449"/>
  <c r="H449"/>
  <c r="J449" s="1"/>
  <c r="K449" s="1"/>
  <c r="L449"/>
  <c r="G450"/>
  <c r="I450" s="1"/>
  <c r="H450"/>
  <c r="J450" s="1"/>
  <c r="L450"/>
  <c r="G451"/>
  <c r="I451" s="1"/>
  <c r="K451" s="1"/>
  <c r="H451"/>
  <c r="J451" s="1"/>
  <c r="L451"/>
  <c r="G452"/>
  <c r="I452" s="1"/>
  <c r="K452" s="1"/>
  <c r="H452"/>
  <c r="J452"/>
  <c r="L452"/>
  <c r="G453"/>
  <c r="I453" s="1"/>
  <c r="H453"/>
  <c r="J453" s="1"/>
  <c r="L453"/>
  <c r="G454"/>
  <c r="I454" s="1"/>
  <c r="K454" s="1"/>
  <c r="H454"/>
  <c r="J454"/>
  <c r="L454"/>
  <c r="G455"/>
  <c r="I455"/>
  <c r="H455"/>
  <c r="J455" s="1"/>
  <c r="K455" s="1"/>
  <c r="L455"/>
  <c r="G456"/>
  <c r="I456"/>
  <c r="H456"/>
  <c r="J456" s="1"/>
  <c r="L456"/>
  <c r="G457"/>
  <c r="I457"/>
  <c r="H457"/>
  <c r="J457" s="1"/>
  <c r="L457"/>
  <c r="G458"/>
  <c r="I458" s="1"/>
  <c r="K458" s="1"/>
  <c r="H458"/>
  <c r="J458"/>
  <c r="L458"/>
  <c r="G459"/>
  <c r="I459" s="1"/>
  <c r="K459" s="1"/>
  <c r="H459"/>
  <c r="J459" s="1"/>
  <c r="L459"/>
  <c r="G460"/>
  <c r="I460" s="1"/>
  <c r="H460"/>
  <c r="J460" s="1"/>
  <c r="L460"/>
  <c r="G461"/>
  <c r="I461"/>
  <c r="K461" s="1"/>
  <c r="H461"/>
  <c r="J461"/>
  <c r="L461"/>
  <c r="G462"/>
  <c r="I462" s="1"/>
  <c r="H462"/>
  <c r="J462"/>
  <c r="L462"/>
  <c r="G463"/>
  <c r="I463" s="1"/>
  <c r="H463"/>
  <c r="J463" s="1"/>
  <c r="L463"/>
  <c r="G464"/>
  <c r="I464" s="1"/>
  <c r="K464" s="1"/>
  <c r="H464"/>
  <c r="J464" s="1"/>
  <c r="L464"/>
  <c r="G465"/>
  <c r="I465" s="1"/>
  <c r="K465" s="1"/>
  <c r="H465"/>
  <c r="J465" s="1"/>
  <c r="L465"/>
  <c r="G466"/>
  <c r="I466" s="1"/>
  <c r="H466"/>
  <c r="J466" s="1"/>
  <c r="L466"/>
  <c r="G467"/>
  <c r="I467"/>
  <c r="H467"/>
  <c r="J467" s="1"/>
  <c r="L467"/>
  <c r="G468"/>
  <c r="I468"/>
  <c r="H468"/>
  <c r="J468" s="1"/>
  <c r="K468" s="1"/>
  <c r="L468"/>
  <c r="G469"/>
  <c r="I469" s="1"/>
  <c r="H469"/>
  <c r="J469" s="1"/>
  <c r="K469" s="1"/>
  <c r="L469"/>
  <c r="G470"/>
  <c r="I470" s="1"/>
  <c r="K470" s="1"/>
  <c r="H470"/>
  <c r="J470"/>
  <c r="L470"/>
  <c r="G471"/>
  <c r="I471" s="1"/>
  <c r="K471" s="1"/>
  <c r="H471"/>
  <c r="J471" s="1"/>
  <c r="L471"/>
  <c r="G472"/>
  <c r="I472" s="1"/>
  <c r="K472" s="1"/>
  <c r="H472"/>
  <c r="J472"/>
  <c r="L472"/>
  <c r="G473"/>
  <c r="I473" s="1"/>
  <c r="H473"/>
  <c r="J473"/>
  <c r="L473"/>
  <c r="G474"/>
  <c r="I474"/>
  <c r="H474"/>
  <c r="J474" s="1"/>
  <c r="L474"/>
  <c r="G475"/>
  <c r="I475"/>
  <c r="H475"/>
  <c r="J475" s="1"/>
  <c r="K475" s="1"/>
  <c r="L475"/>
  <c r="G476"/>
  <c r="I476" s="1"/>
  <c r="H476"/>
  <c r="J476" s="1"/>
  <c r="K476" s="1"/>
  <c r="L476"/>
  <c r="G477"/>
  <c r="I477"/>
  <c r="H477"/>
  <c r="J477" s="1"/>
  <c r="L477"/>
  <c r="G478"/>
  <c r="I478" s="1"/>
  <c r="K478" s="1"/>
  <c r="H478"/>
  <c r="J478"/>
  <c r="L478"/>
  <c r="G479"/>
  <c r="I479" s="1"/>
  <c r="H479"/>
  <c r="J479"/>
  <c r="L479"/>
  <c r="G480"/>
  <c r="I480" s="1"/>
  <c r="H480"/>
  <c r="J480" s="1"/>
  <c r="L480"/>
  <c r="G481"/>
  <c r="I481" s="1"/>
  <c r="H481"/>
  <c r="J481"/>
  <c r="L481"/>
  <c r="G482"/>
  <c r="H482"/>
  <c r="J482"/>
  <c r="I482"/>
  <c r="K482" s="1"/>
  <c r="L482"/>
  <c r="G483"/>
  <c r="I483"/>
  <c r="H483"/>
  <c r="J483" s="1"/>
  <c r="L483"/>
  <c r="G484"/>
  <c r="I484" s="1"/>
  <c r="K484" s="1"/>
  <c r="H484"/>
  <c r="J484" s="1"/>
  <c r="L484"/>
  <c r="G485"/>
  <c r="I485" s="1"/>
  <c r="K485" s="1"/>
  <c r="H485"/>
  <c r="J485"/>
  <c r="L485"/>
  <c r="G486"/>
  <c r="I486" s="1"/>
  <c r="H486"/>
  <c r="J486"/>
  <c r="L486"/>
  <c r="G487"/>
  <c r="I487"/>
  <c r="H487"/>
  <c r="J487" s="1"/>
  <c r="K487" s="1"/>
  <c r="L487"/>
  <c r="G488"/>
  <c r="I488"/>
  <c r="H488"/>
  <c r="J488" s="1"/>
  <c r="L488"/>
  <c r="G489"/>
  <c r="I489" s="1"/>
  <c r="H489"/>
  <c r="J489" s="1"/>
  <c r="K489" s="1"/>
  <c r="L489"/>
  <c r="G490"/>
  <c r="I490" s="1"/>
  <c r="H490"/>
  <c r="J490" s="1"/>
  <c r="K490" s="1"/>
  <c r="L490"/>
  <c r="G491"/>
  <c r="I491"/>
  <c r="K491" s="1"/>
  <c r="H491"/>
  <c r="J491" s="1"/>
  <c r="L491"/>
  <c r="G492"/>
  <c r="I492" s="1"/>
  <c r="K492" s="1"/>
  <c r="H492"/>
  <c r="J492"/>
  <c r="L492"/>
  <c r="G493"/>
  <c r="I493" s="1"/>
  <c r="H493"/>
  <c r="J493" s="1"/>
  <c r="L493"/>
  <c r="G494"/>
  <c r="I494" s="1"/>
  <c r="K494" s="1"/>
  <c r="H494"/>
  <c r="J494" s="1"/>
  <c r="L494"/>
  <c r="G495"/>
  <c r="I495" s="1"/>
  <c r="H495"/>
  <c r="J495" s="1"/>
  <c r="L495"/>
  <c r="G496"/>
  <c r="I496" s="1"/>
  <c r="H496"/>
  <c r="J496" s="1"/>
  <c r="L496"/>
  <c r="G497"/>
  <c r="I497" s="1"/>
  <c r="H497"/>
  <c r="J497" s="1"/>
  <c r="L497"/>
  <c r="G498"/>
  <c r="I498" s="1"/>
  <c r="H498"/>
  <c r="J498" s="1"/>
  <c r="L498"/>
  <c r="G499"/>
  <c r="I499"/>
  <c r="H499"/>
  <c r="J499" s="1"/>
  <c r="L499"/>
  <c r="G500"/>
  <c r="I500" s="1"/>
  <c r="H500"/>
  <c r="J500" s="1"/>
  <c r="L500"/>
  <c r="L504"/>
  <c r="A2" i="14"/>
  <c r="D13"/>
  <c r="F13" s="1"/>
  <c r="E13"/>
  <c r="L13"/>
  <c r="I14"/>
  <c r="A17" s="1" a="1"/>
  <c r="A17" s="1"/>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86"/>
  <c r="I87"/>
  <c r="I88"/>
  <c r="I89"/>
  <c r="I90"/>
  <c r="I91"/>
  <c r="I92"/>
  <c r="I93"/>
  <c r="I94"/>
  <c r="I95"/>
  <c r="I96"/>
  <c r="I97"/>
  <c r="I98"/>
  <c r="I99"/>
  <c r="I100"/>
  <c r="I101"/>
  <c r="I102"/>
  <c r="I106"/>
  <c r="I107"/>
  <c r="I108"/>
  <c r="I109"/>
  <c r="I110"/>
  <c r="I111"/>
  <c r="I115"/>
  <c r="I116"/>
  <c r="I117"/>
  <c r="I118"/>
  <c r="I119"/>
  <c r="A3" i="12"/>
  <c r="B5"/>
  <c r="B6"/>
  <c r="B7"/>
  <c r="B8"/>
  <c r="B9"/>
  <c r="B10"/>
  <c r="B11"/>
  <c r="B12"/>
  <c r="B13"/>
  <c r="B14"/>
  <c r="B15"/>
  <c r="B16"/>
  <c r="B17"/>
  <c r="B18"/>
  <c r="B19"/>
  <c r="B20"/>
  <c r="B21"/>
  <c r="B22"/>
  <c r="B23"/>
  <c r="B24"/>
  <c r="A2" i="11"/>
  <c r="D12"/>
  <c r="E12"/>
  <c r="F12"/>
  <c r="G12"/>
  <c r="H12"/>
  <c r="I12"/>
  <c r="L12"/>
  <c r="J13"/>
  <c r="A13" s="1"/>
  <c r="F13" s="1"/>
  <c r="K13"/>
  <c r="J14"/>
  <c r="A14" s="1"/>
  <c r="K14"/>
  <c r="J15"/>
  <c r="A15" s="1"/>
  <c r="K15"/>
  <c r="J16"/>
  <c r="A16" s="1"/>
  <c r="K16"/>
  <c r="J17"/>
  <c r="A17" s="1"/>
  <c r="K17"/>
  <c r="J18"/>
  <c r="A18" s="1"/>
  <c r="H18" s="1"/>
  <c r="K18"/>
  <c r="J19"/>
  <c r="A19" s="1"/>
  <c r="G19" s="1"/>
  <c r="K19"/>
  <c r="J20"/>
  <c r="A20"/>
  <c r="K20"/>
  <c r="J21"/>
  <c r="A21" s="1"/>
  <c r="C21" s="1"/>
  <c r="K21"/>
  <c r="J22"/>
  <c r="A22" s="1"/>
  <c r="K22"/>
  <c r="J23"/>
  <c r="A23" s="1"/>
  <c r="I23" s="1"/>
  <c r="K23"/>
  <c r="J24"/>
  <c r="A24" s="1"/>
  <c r="G24" s="1"/>
  <c r="K24"/>
  <c r="J25"/>
  <c r="A25"/>
  <c r="K25"/>
  <c r="J26"/>
  <c r="A26" s="1"/>
  <c r="K26"/>
  <c r="J27"/>
  <c r="A27" s="1"/>
  <c r="F27" s="1"/>
  <c r="K27"/>
  <c r="J28"/>
  <c r="A28"/>
  <c r="K28"/>
  <c r="J29"/>
  <c r="A29" s="1"/>
  <c r="K29"/>
  <c r="J30"/>
  <c r="A30" s="1"/>
  <c r="K30"/>
  <c r="J31"/>
  <c r="A31" s="1"/>
  <c r="K31"/>
  <c r="J32"/>
  <c r="A32"/>
  <c r="C32" s="1"/>
  <c r="L32" s="1"/>
  <c r="K32"/>
  <c r="J33"/>
  <c r="A33" s="1"/>
  <c r="K33"/>
  <c r="J34"/>
  <c r="A34" s="1"/>
  <c r="K34"/>
  <c r="J35"/>
  <c r="A35" s="1"/>
  <c r="K35"/>
  <c r="J36"/>
  <c r="A36" s="1"/>
  <c r="K36"/>
  <c r="J37"/>
  <c r="A37" s="1"/>
  <c r="D37" s="1"/>
  <c r="K37"/>
  <c r="J38"/>
  <c r="A38" s="1"/>
  <c r="K38"/>
  <c r="J39"/>
  <c r="A39" s="1"/>
  <c r="K39"/>
  <c r="J40"/>
  <c r="A40" s="1"/>
  <c r="K40"/>
  <c r="J41"/>
  <c r="A41" s="1"/>
  <c r="D41" s="1"/>
  <c r="K41"/>
  <c r="J42"/>
  <c r="A42"/>
  <c r="H42" s="1"/>
  <c r="K42"/>
  <c r="J43"/>
  <c r="A43" s="1"/>
  <c r="K43"/>
  <c r="J44"/>
  <c r="A44" s="1"/>
  <c r="K44"/>
  <c r="J45"/>
  <c r="A45" s="1"/>
  <c r="K45"/>
  <c r="J46"/>
  <c r="A46" s="1"/>
  <c r="D46" s="1"/>
  <c r="K46"/>
  <c r="J47"/>
  <c r="A47" s="1"/>
  <c r="K47"/>
  <c r="J48"/>
  <c r="A48" s="1"/>
  <c r="C48" s="1"/>
  <c r="L48" s="1"/>
  <c r="K48"/>
  <c r="J49"/>
  <c r="A49" s="1"/>
  <c r="G49" s="1"/>
  <c r="K49"/>
  <c r="J50"/>
  <c r="A50" s="1"/>
  <c r="K50"/>
  <c r="J51"/>
  <c r="A51" s="1"/>
  <c r="H51" s="1"/>
  <c r="K51"/>
  <c r="J52"/>
  <c r="A52"/>
  <c r="I52" s="1"/>
  <c r="K52"/>
  <c r="J53"/>
  <c r="A53" s="1"/>
  <c r="K53"/>
  <c r="J54"/>
  <c r="A54"/>
  <c r="E54" s="1"/>
  <c r="K54"/>
  <c r="J55"/>
  <c r="A55"/>
  <c r="K55"/>
  <c r="J56"/>
  <c r="A56" s="1"/>
  <c r="K56"/>
  <c r="J57"/>
  <c r="A57" s="1"/>
  <c r="K57"/>
  <c r="J58"/>
  <c r="A58" s="1"/>
  <c r="K58"/>
  <c r="J59"/>
  <c r="A59" s="1"/>
  <c r="K59"/>
  <c r="J60"/>
  <c r="A60" s="1"/>
  <c r="K60"/>
  <c r="J61"/>
  <c r="A61" s="1"/>
  <c r="K61"/>
  <c r="J62"/>
  <c r="A62" s="1"/>
  <c r="H62" s="1"/>
  <c r="K62"/>
  <c r="J63"/>
  <c r="A63" s="1"/>
  <c r="K63"/>
  <c r="J64"/>
  <c r="A64" s="1"/>
  <c r="K64"/>
  <c r="J65"/>
  <c r="A65"/>
  <c r="K65"/>
  <c r="J66"/>
  <c r="A66"/>
  <c r="C66" s="1"/>
  <c r="L66" s="1"/>
  <c r="K66"/>
  <c r="J67"/>
  <c r="A67" s="1"/>
  <c r="K67"/>
  <c r="J68"/>
  <c r="A68" s="1"/>
  <c r="K68"/>
  <c r="J69"/>
  <c r="A69" s="1"/>
  <c r="K69"/>
  <c r="J70"/>
  <c r="A70"/>
  <c r="K70"/>
  <c r="J71"/>
  <c r="A71"/>
  <c r="I71" s="1"/>
  <c r="D71"/>
  <c r="K71"/>
  <c r="J72"/>
  <c r="A72"/>
  <c r="K72"/>
  <c r="J73"/>
  <c r="A73" s="1"/>
  <c r="K73"/>
  <c r="J74"/>
  <c r="A74" s="1"/>
  <c r="K74"/>
  <c r="J75"/>
  <c r="A75" s="1"/>
  <c r="K75"/>
  <c r="J76"/>
  <c r="A76" s="1"/>
  <c r="K76"/>
  <c r="J77"/>
  <c r="A77"/>
  <c r="I77" s="1"/>
  <c r="K77"/>
  <c r="J78"/>
  <c r="A78"/>
  <c r="K78"/>
  <c r="J79"/>
  <c r="A79" s="1"/>
  <c r="K79"/>
  <c r="J80"/>
  <c r="A80"/>
  <c r="I80" s="1"/>
  <c r="K80"/>
  <c r="J81"/>
  <c r="A81"/>
  <c r="I81" s="1"/>
  <c r="K81"/>
  <c r="J82"/>
  <c r="A82"/>
  <c r="I82" s="1"/>
  <c r="K82"/>
  <c r="J83"/>
  <c r="A83" s="1"/>
  <c r="K83"/>
  <c r="J84"/>
  <c r="A84" s="1"/>
  <c r="E84" s="1"/>
  <c r="K84"/>
  <c r="J85"/>
  <c r="A85" s="1"/>
  <c r="K85"/>
  <c r="J86"/>
  <c r="A86" s="1"/>
  <c r="H86" s="1"/>
  <c r="K86"/>
  <c r="J87"/>
  <c r="A87" s="1"/>
  <c r="F87" s="1"/>
  <c r="K87"/>
  <c r="J88"/>
  <c r="A88" s="1"/>
  <c r="K88"/>
  <c r="J89"/>
  <c r="A89" s="1"/>
  <c r="K89"/>
  <c r="J90"/>
  <c r="A90" s="1"/>
  <c r="K90"/>
  <c r="J91"/>
  <c r="A91"/>
  <c r="E91" s="1"/>
  <c r="K91"/>
  <c r="J92"/>
  <c r="A92" s="1"/>
  <c r="K92"/>
  <c r="J93"/>
  <c r="A93" s="1"/>
  <c r="K93"/>
  <c r="J94"/>
  <c r="A94" s="1"/>
  <c r="K94"/>
  <c r="J95"/>
  <c r="A95" s="1"/>
  <c r="K95"/>
  <c r="J96"/>
  <c r="A96" s="1"/>
  <c r="K96"/>
  <c r="J97"/>
  <c r="A97" s="1"/>
  <c r="K97"/>
  <c r="J98"/>
  <c r="A98"/>
  <c r="K98"/>
  <c r="J99"/>
  <c r="A99"/>
  <c r="K99"/>
  <c r="J100"/>
  <c r="A100" s="1"/>
  <c r="K100"/>
  <c r="J101"/>
  <c r="A101" s="1"/>
  <c r="G101" s="1"/>
  <c r="K101"/>
  <c r="J102"/>
  <c r="A102" s="1"/>
  <c r="K102"/>
  <c r="J103"/>
  <c r="A103"/>
  <c r="E103" s="1"/>
  <c r="K103"/>
  <c r="J104"/>
  <c r="A104" s="1"/>
  <c r="K104"/>
  <c r="J105"/>
  <c r="A105" s="1"/>
  <c r="K105"/>
  <c r="J106"/>
  <c r="A106" s="1"/>
  <c r="K106"/>
  <c r="J107"/>
  <c r="A107" s="1"/>
  <c r="K107"/>
  <c r="J108"/>
  <c r="A108" s="1"/>
  <c r="K108"/>
  <c r="J109"/>
  <c r="A109" s="1"/>
  <c r="K109"/>
  <c r="J110"/>
  <c r="A110" s="1"/>
  <c r="K110"/>
  <c r="J111"/>
  <c r="A111" s="1"/>
  <c r="K111"/>
  <c r="J112"/>
  <c r="A112" s="1"/>
  <c r="K112"/>
  <c r="J113"/>
  <c r="A113" s="1"/>
  <c r="K113"/>
  <c r="J114"/>
  <c r="A114"/>
  <c r="K114"/>
  <c r="J115"/>
  <c r="A115"/>
  <c r="I115" s="1"/>
  <c r="K115"/>
  <c r="J116"/>
  <c r="A116" s="1"/>
  <c r="K116"/>
  <c r="J117"/>
  <c r="A117" s="1"/>
  <c r="K117"/>
  <c r="J118"/>
  <c r="A118" s="1"/>
  <c r="K118"/>
  <c r="J119"/>
  <c r="A119" s="1"/>
  <c r="K119"/>
  <c r="J120"/>
  <c r="A120"/>
  <c r="K120"/>
  <c r="J121"/>
  <c r="A121"/>
  <c r="G121" s="1"/>
  <c r="K121"/>
  <c r="J122"/>
  <c r="A122" s="1"/>
  <c r="K122"/>
  <c r="J123"/>
  <c r="A123" s="1"/>
  <c r="H123" s="1"/>
  <c r="K123"/>
  <c r="J124"/>
  <c r="A124" s="1"/>
  <c r="I124" s="1"/>
  <c r="K124"/>
  <c r="J125"/>
  <c r="A125" s="1"/>
  <c r="C125" s="1"/>
  <c r="L125" s="1"/>
  <c r="K125"/>
  <c r="J126"/>
  <c r="A126" s="1"/>
  <c r="K126"/>
  <c r="J127"/>
  <c r="A127" s="1"/>
  <c r="K127"/>
  <c r="J128"/>
  <c r="A128" s="1"/>
  <c r="K128"/>
  <c r="J129"/>
  <c r="A129"/>
  <c r="C129" s="1"/>
  <c r="L129" s="1"/>
  <c r="K129"/>
  <c r="J130"/>
  <c r="A130" s="1"/>
  <c r="K130"/>
  <c r="J131"/>
  <c r="A131" s="1"/>
  <c r="K131"/>
  <c r="J132"/>
  <c r="A132"/>
  <c r="K132"/>
  <c r="J133"/>
  <c r="A133" s="1"/>
  <c r="E133" s="1"/>
  <c r="K133"/>
  <c r="J134"/>
  <c r="A134" s="1"/>
  <c r="K134"/>
  <c r="J135"/>
  <c r="A135" s="1"/>
  <c r="K135"/>
  <c r="J136"/>
  <c r="A136" s="1"/>
  <c r="K136"/>
  <c r="J137"/>
  <c r="A137" s="1"/>
  <c r="K137"/>
  <c r="J138"/>
  <c r="A138" s="1"/>
  <c r="K138"/>
  <c r="J139"/>
  <c r="A139"/>
  <c r="K139"/>
  <c r="J140"/>
  <c r="A140"/>
  <c r="K140"/>
  <c r="J141"/>
  <c r="A141" s="1"/>
  <c r="K141"/>
  <c r="J142"/>
  <c r="A142" s="1"/>
  <c r="K142"/>
  <c r="J143"/>
  <c r="A143" s="1"/>
  <c r="K143"/>
  <c r="J144"/>
  <c r="A144" s="1"/>
  <c r="K144"/>
  <c r="J145"/>
  <c r="A145" s="1"/>
  <c r="K145"/>
  <c r="J146"/>
  <c r="A146" s="1"/>
  <c r="K146"/>
  <c r="J147"/>
  <c r="A147" s="1"/>
  <c r="K147"/>
  <c r="J148"/>
  <c r="A148" s="1"/>
  <c r="K148"/>
  <c r="J149"/>
  <c r="A149" s="1"/>
  <c r="E149" s="1"/>
  <c r="K149"/>
  <c r="J150"/>
  <c r="A150" s="1"/>
  <c r="K150"/>
  <c r="J151"/>
  <c r="A151" s="1"/>
  <c r="K151"/>
  <c r="J152"/>
  <c r="A152" s="1"/>
  <c r="K152"/>
  <c r="J153"/>
  <c r="A153"/>
  <c r="C153" s="1"/>
  <c r="L153" s="1"/>
  <c r="K153"/>
  <c r="J154"/>
  <c r="A154"/>
  <c r="K154"/>
  <c r="J155"/>
  <c r="A155"/>
  <c r="K155"/>
  <c r="J156"/>
  <c r="A156" s="1"/>
  <c r="K156"/>
  <c r="J157"/>
  <c r="A157" s="1"/>
  <c r="K157"/>
  <c r="J158"/>
  <c r="A158" s="1"/>
  <c r="K158"/>
  <c r="J159"/>
  <c r="A159" s="1"/>
  <c r="K159"/>
  <c r="J160"/>
  <c r="A160" s="1"/>
  <c r="K160"/>
  <c r="J161"/>
  <c r="A161"/>
  <c r="H161" s="1"/>
  <c r="K161"/>
  <c r="J162"/>
  <c r="A162"/>
  <c r="F162" s="1"/>
  <c r="K162"/>
  <c r="J163"/>
  <c r="A163" s="1"/>
  <c r="K163"/>
  <c r="A164"/>
  <c r="C164" s="1"/>
  <c r="L164" s="1"/>
  <c r="J164"/>
  <c r="K164"/>
  <c r="J165"/>
  <c r="A165" s="1"/>
  <c r="K165"/>
  <c r="J166"/>
  <c r="A166" s="1"/>
  <c r="K166"/>
  <c r="J167"/>
  <c r="A167" s="1"/>
  <c r="K167"/>
  <c r="J168"/>
  <c r="A168"/>
  <c r="E168" s="1"/>
  <c r="K168"/>
  <c r="J169"/>
  <c r="A169"/>
  <c r="I169" s="1"/>
  <c r="K169"/>
  <c r="J170"/>
  <c r="A170"/>
  <c r="K170"/>
  <c r="J171"/>
  <c r="A171" s="1"/>
  <c r="D171" s="1"/>
  <c r="K171"/>
  <c r="J172"/>
  <c r="A172" s="1"/>
  <c r="K172"/>
  <c r="J173"/>
  <c r="A173"/>
  <c r="D173" s="1"/>
  <c r="K173"/>
  <c r="J174"/>
  <c r="A174" s="1"/>
  <c r="K174"/>
  <c r="J175"/>
  <c r="A175" s="1"/>
  <c r="K175"/>
  <c r="J176"/>
  <c r="A176" s="1"/>
  <c r="K176"/>
  <c r="J177"/>
  <c r="A177"/>
  <c r="K177"/>
  <c r="J178"/>
  <c r="A178" s="1"/>
  <c r="K178"/>
  <c r="J179"/>
  <c r="A179" s="1"/>
  <c r="K179"/>
  <c r="J180"/>
  <c r="A180" s="1"/>
  <c r="C180" s="1"/>
  <c r="L180" s="1"/>
  <c r="K180"/>
  <c r="J181"/>
  <c r="A181" s="1"/>
  <c r="K181"/>
  <c r="J182"/>
  <c r="A182" s="1"/>
  <c r="K182"/>
  <c r="J183"/>
  <c r="A183" s="1"/>
  <c r="K183"/>
  <c r="J184"/>
  <c r="A184" s="1"/>
  <c r="K184"/>
  <c r="J185"/>
  <c r="A185"/>
  <c r="K185"/>
  <c r="J186"/>
  <c r="A186"/>
  <c r="E186" s="1"/>
  <c r="K186"/>
  <c r="J187"/>
  <c r="A187" s="1"/>
  <c r="K187"/>
  <c r="J188"/>
  <c r="A188"/>
  <c r="K188"/>
  <c r="J189"/>
  <c r="A189" s="1"/>
  <c r="I189" s="1"/>
  <c r="K189"/>
  <c r="J190"/>
  <c r="A190" s="1"/>
  <c r="C190" s="1"/>
  <c r="L190" s="1"/>
  <c r="K190"/>
  <c r="J191"/>
  <c r="A191"/>
  <c r="G191" s="1"/>
  <c r="K191"/>
  <c r="J192"/>
  <c r="A192"/>
  <c r="K192"/>
  <c r="J193"/>
  <c r="A193" s="1"/>
  <c r="K193"/>
  <c r="J194"/>
  <c r="A194" s="1"/>
  <c r="K194"/>
  <c r="J195"/>
  <c r="A195" s="1"/>
  <c r="C195" s="1"/>
  <c r="L195" s="1"/>
  <c r="K195"/>
  <c r="J196"/>
  <c r="A196" s="1"/>
  <c r="C196" s="1"/>
  <c r="L196" s="1"/>
  <c r="K196"/>
  <c r="J197"/>
  <c r="A197" s="1"/>
  <c r="K197"/>
  <c r="J198"/>
  <c r="A198" s="1"/>
  <c r="K198"/>
  <c r="J199"/>
  <c r="A199" s="1"/>
  <c r="K199"/>
  <c r="J200"/>
  <c r="A200" s="1"/>
  <c r="K200"/>
  <c r="H172"/>
  <c r="E78"/>
  <c r="G78"/>
  <c r="G161"/>
  <c r="G53"/>
  <c r="G46"/>
  <c r="C37"/>
  <c r="L37" s="1"/>
  <c r="G29"/>
  <c r="H162"/>
  <c r="E61"/>
  <c r="G57"/>
  <c r="F41"/>
  <c r="H30"/>
  <c r="G30"/>
  <c r="I93"/>
  <c r="H113"/>
  <c r="F113"/>
  <c r="C82"/>
  <c r="L82"/>
  <c r="H66"/>
  <c r="F159"/>
  <c r="F124"/>
  <c r="F60"/>
  <c r="C52"/>
  <c r="L52" s="1"/>
  <c r="G52"/>
  <c r="C23"/>
  <c r="F23"/>
  <c r="E18"/>
  <c r="A80" i="14" a="1"/>
  <c r="A80" s="1"/>
  <c r="A26" a="1"/>
  <c r="A26" s="1"/>
  <c r="G195" i="11"/>
  <c r="E160"/>
  <c r="H59"/>
  <c r="D52"/>
  <c r="D24"/>
  <c r="D19"/>
  <c r="C18"/>
  <c r="A53" i="14" a="1"/>
  <c r="A53" s="1"/>
  <c r="K420" i="6"/>
  <c r="K404"/>
  <c r="K232"/>
  <c r="K225"/>
  <c r="K209"/>
  <c r="F135" i="11"/>
  <c r="I79"/>
  <c r="I47"/>
  <c r="C156"/>
  <c r="L156" s="1"/>
  <c r="C148"/>
  <c r="L148" s="1"/>
  <c r="F107"/>
  <c r="I91"/>
  <c r="C71"/>
  <c r="L71" s="1"/>
  <c r="C107"/>
  <c r="L107" s="1"/>
  <c r="L21"/>
  <c r="A90" i="14" a="1"/>
  <c r="A90" s="1"/>
  <c r="A60" a="1"/>
  <c r="A60" s="1"/>
  <c r="A28" a="1"/>
  <c r="A28" s="1"/>
  <c r="K344" i="6"/>
  <c r="K285"/>
  <c r="K253"/>
  <c r="K244"/>
  <c r="K212"/>
  <c r="F163" i="11"/>
  <c r="E87"/>
  <c r="F19"/>
  <c r="I19"/>
  <c r="E123"/>
  <c r="F67"/>
  <c r="F51"/>
  <c r="I51"/>
  <c r="G196"/>
  <c r="D169"/>
  <c r="F136"/>
  <c r="C104"/>
  <c r="L104" s="1"/>
  <c r="F88"/>
  <c r="F80"/>
  <c r="F72"/>
  <c r="F32"/>
  <c r="F20"/>
  <c r="E20"/>
  <c r="G14"/>
  <c r="D160"/>
  <c r="C19"/>
  <c r="C13"/>
  <c r="L13" s="1"/>
  <c r="G63"/>
  <c r="E167"/>
  <c r="I160"/>
  <c r="H135"/>
  <c r="D115"/>
  <c r="D96"/>
  <c r="D80"/>
  <c r="H79"/>
  <c r="H71"/>
  <c r="D59"/>
  <c r="D51"/>
  <c r="E33"/>
  <c r="C20"/>
  <c r="H19"/>
  <c r="A35" i="14" a="1"/>
  <c r="A35" s="1"/>
  <c r="K332" i="6"/>
  <c r="K281"/>
  <c r="K240"/>
  <c r="K224"/>
  <c r="K208"/>
  <c r="K191"/>
  <c r="K187"/>
  <c r="K163"/>
  <c r="K154"/>
  <c r="K138"/>
  <c r="K131"/>
  <c r="K329"/>
  <c r="K317"/>
  <c r="K313"/>
  <c r="K301"/>
  <c r="K198"/>
  <c r="K190"/>
  <c r="K166"/>
  <c r="K159"/>
  <c r="K150"/>
  <c r="K134"/>
  <c r="K127"/>
  <c r="K335"/>
  <c r="K303"/>
  <c r="G18" i="13"/>
  <c r="H18"/>
  <c r="G14"/>
  <c r="F14"/>
  <c r="H14"/>
  <c r="E299" i="5"/>
  <c r="I299"/>
  <c r="C299"/>
  <c r="L299" s="1"/>
  <c r="H299"/>
  <c r="G299"/>
  <c r="F299"/>
  <c r="D299"/>
  <c r="C277"/>
  <c r="L277" s="1"/>
  <c r="G277"/>
  <c r="D277"/>
  <c r="I277"/>
  <c r="F277"/>
  <c r="E277"/>
  <c r="H277"/>
  <c r="E267"/>
  <c r="I267"/>
  <c r="C267"/>
  <c r="L267" s="1"/>
  <c r="H267"/>
  <c r="F267"/>
  <c r="D267"/>
  <c r="G267"/>
  <c r="E243"/>
  <c r="I243"/>
  <c r="F243"/>
  <c r="H243"/>
  <c r="G243"/>
  <c r="D243"/>
  <c r="C243"/>
  <c r="L243" s="1"/>
  <c r="D234"/>
  <c r="H234"/>
  <c r="C234"/>
  <c r="L234" s="1"/>
  <c r="I234"/>
  <c r="F234"/>
  <c r="E234"/>
  <c r="G234"/>
  <c r="C221"/>
  <c r="L221" s="1"/>
  <c r="G221"/>
  <c r="F221"/>
  <c r="I221"/>
  <c r="H221"/>
  <c r="E221"/>
  <c r="D221"/>
  <c r="E211"/>
  <c r="I211"/>
  <c r="F211"/>
  <c r="D211"/>
  <c r="C211"/>
  <c r="L211" s="1"/>
  <c r="H211"/>
  <c r="G211"/>
  <c r="D202"/>
  <c r="H202"/>
  <c r="C202"/>
  <c r="L202" s="1"/>
  <c r="I202"/>
  <c r="G202"/>
  <c r="F202"/>
  <c r="E202"/>
  <c r="D194"/>
  <c r="H194"/>
  <c r="F194"/>
  <c r="E194"/>
  <c r="C194"/>
  <c r="L194" s="1"/>
  <c r="I194"/>
  <c r="G194"/>
  <c r="E178"/>
  <c r="I178"/>
  <c r="D178"/>
  <c r="H178"/>
  <c r="G178"/>
  <c r="F178"/>
  <c r="C178"/>
  <c r="L178" s="1"/>
  <c r="E174"/>
  <c r="I174"/>
  <c r="D174"/>
  <c r="H174"/>
  <c r="C174"/>
  <c r="L174" s="1"/>
  <c r="G174"/>
  <c r="F174"/>
  <c r="E158"/>
  <c r="I158"/>
  <c r="D158"/>
  <c r="H158"/>
  <c r="C158"/>
  <c r="L158" s="1"/>
  <c r="G158"/>
  <c r="F158"/>
  <c r="E130"/>
  <c r="I130"/>
  <c r="D130"/>
  <c r="H130"/>
  <c r="G130"/>
  <c r="F130"/>
  <c r="C130"/>
  <c r="L130" s="1"/>
  <c r="E114"/>
  <c r="I114"/>
  <c r="D114"/>
  <c r="H114"/>
  <c r="G114"/>
  <c r="F114"/>
  <c r="C114"/>
  <c r="L114" s="1"/>
  <c r="E110"/>
  <c r="I110"/>
  <c r="D110"/>
  <c r="H110"/>
  <c r="C110"/>
  <c r="L110" s="1"/>
  <c r="G110"/>
  <c r="F110"/>
  <c r="E94"/>
  <c r="I94"/>
  <c r="D94"/>
  <c r="H94"/>
  <c r="C94"/>
  <c r="L94" s="1"/>
  <c r="G94"/>
  <c r="F94"/>
  <c r="K110" i="6"/>
  <c r="K102"/>
  <c r="G10" i="13"/>
  <c r="H10"/>
  <c r="F10"/>
  <c r="C293" i="5"/>
  <c r="L293" s="1"/>
  <c r="I293"/>
  <c r="D282"/>
  <c r="I282"/>
  <c r="E251"/>
  <c r="I251"/>
  <c r="C251"/>
  <c r="L251" s="1"/>
  <c r="H251"/>
  <c r="G251"/>
  <c r="F251"/>
  <c r="D251"/>
  <c r="D226"/>
  <c r="H226"/>
  <c r="F226"/>
  <c r="I226"/>
  <c r="G226"/>
  <c r="E226"/>
  <c r="C226"/>
  <c r="L226" s="1"/>
  <c r="E219"/>
  <c r="H219"/>
  <c r="C197"/>
  <c r="L197" s="1"/>
  <c r="I197"/>
  <c r="D165"/>
  <c r="H165"/>
  <c r="C165"/>
  <c r="L165" s="1"/>
  <c r="G165"/>
  <c r="I165"/>
  <c r="F165"/>
  <c r="E165"/>
  <c r="D153"/>
  <c r="H153"/>
  <c r="C153"/>
  <c r="L153" s="1"/>
  <c r="G153"/>
  <c r="E153"/>
  <c r="I153"/>
  <c r="F153"/>
  <c r="D149"/>
  <c r="H149"/>
  <c r="C149"/>
  <c r="L149" s="1"/>
  <c r="G149"/>
  <c r="I149"/>
  <c r="F149"/>
  <c r="E149"/>
  <c r="D137"/>
  <c r="H137"/>
  <c r="C137"/>
  <c r="L137" s="1"/>
  <c r="G137"/>
  <c r="E137"/>
  <c r="I137"/>
  <c r="F137"/>
  <c r="D101"/>
  <c r="H101"/>
  <c r="C101"/>
  <c r="L101" s="1"/>
  <c r="G101"/>
  <c r="I101"/>
  <c r="F101"/>
  <c r="E101"/>
  <c r="D89"/>
  <c r="H89"/>
  <c r="C89"/>
  <c r="L89" s="1"/>
  <c r="G89"/>
  <c r="E89"/>
  <c r="I89"/>
  <c r="F89"/>
  <c r="D85"/>
  <c r="H85"/>
  <c r="C85"/>
  <c r="L85" s="1"/>
  <c r="G85"/>
  <c r="I85"/>
  <c r="F85"/>
  <c r="E85"/>
  <c r="K118" i="6"/>
  <c r="D298" i="5"/>
  <c r="H298"/>
  <c r="C298"/>
  <c r="L298" s="1"/>
  <c r="I298"/>
  <c r="F298"/>
  <c r="E298"/>
  <c r="G298"/>
  <c r="F285"/>
  <c r="D285"/>
  <c r="D275"/>
  <c r="G275"/>
  <c r="D266"/>
  <c r="H266"/>
  <c r="C266"/>
  <c r="L266" s="1"/>
  <c r="I266"/>
  <c r="G266"/>
  <c r="F266"/>
  <c r="E266"/>
  <c r="D258"/>
  <c r="H258"/>
  <c r="F258"/>
  <c r="E258"/>
  <c r="C258"/>
  <c r="L258" s="1"/>
  <c r="I258"/>
  <c r="G258"/>
  <c r="C245"/>
  <c r="L245" s="1"/>
  <c r="G245"/>
  <c r="D245"/>
  <c r="I245"/>
  <c r="H245"/>
  <c r="F245"/>
  <c r="E245"/>
  <c r="L235"/>
  <c r="D235"/>
  <c r="C213"/>
  <c r="L213" s="1"/>
  <c r="G213"/>
  <c r="D213"/>
  <c r="I213"/>
  <c r="F213"/>
  <c r="E213"/>
  <c r="H213"/>
  <c r="E203"/>
  <c r="I203"/>
  <c r="C203"/>
  <c r="L203" s="1"/>
  <c r="H203"/>
  <c r="F203"/>
  <c r="D203"/>
  <c r="G203"/>
  <c r="E190"/>
  <c r="I190"/>
  <c r="D190"/>
  <c r="H190"/>
  <c r="C190"/>
  <c r="L190" s="1"/>
  <c r="G190"/>
  <c r="F190"/>
  <c r="E162"/>
  <c r="I162"/>
  <c r="D162"/>
  <c r="H162"/>
  <c r="G162"/>
  <c r="F162"/>
  <c r="C162"/>
  <c r="L162"/>
  <c r="E146"/>
  <c r="I146"/>
  <c r="D146"/>
  <c r="H146"/>
  <c r="G146"/>
  <c r="F146"/>
  <c r="C146"/>
  <c r="L146"/>
  <c r="E142"/>
  <c r="I142"/>
  <c r="D142"/>
  <c r="H142"/>
  <c r="C142"/>
  <c r="L142" s="1"/>
  <c r="G142"/>
  <c r="F142"/>
  <c r="E126"/>
  <c r="I126"/>
  <c r="D126"/>
  <c r="H126"/>
  <c r="C126"/>
  <c r="L126" s="1"/>
  <c r="G126"/>
  <c r="F126"/>
  <c r="E98"/>
  <c r="I98"/>
  <c r="D98"/>
  <c r="H98"/>
  <c r="G98"/>
  <c r="F98"/>
  <c r="C98"/>
  <c r="L98" s="1"/>
  <c r="K98" i="6"/>
  <c r="G26" i="13"/>
  <c r="H26"/>
  <c r="F26"/>
  <c r="G22"/>
  <c r="F22"/>
  <c r="H22"/>
  <c r="D290" i="5"/>
  <c r="H290"/>
  <c r="F290"/>
  <c r="I290"/>
  <c r="G290"/>
  <c r="E290"/>
  <c r="C290"/>
  <c r="L290" s="1"/>
  <c r="E283"/>
  <c r="I283"/>
  <c r="C283"/>
  <c r="L283" s="1"/>
  <c r="H283"/>
  <c r="D283"/>
  <c r="G283"/>
  <c r="F283"/>
  <c r="C261"/>
  <c r="L261" s="1"/>
  <c r="G261"/>
  <c r="D261"/>
  <c r="I261"/>
  <c r="H261"/>
  <c r="F261"/>
  <c r="E261"/>
  <c r="C253"/>
  <c r="L253" s="1"/>
  <c r="G253"/>
  <c r="F253"/>
  <c r="E253"/>
  <c r="D253"/>
  <c r="I253"/>
  <c r="H253"/>
  <c r="D250"/>
  <c r="H250"/>
  <c r="C250"/>
  <c r="L250"/>
  <c r="I250"/>
  <c r="E250"/>
  <c r="G250"/>
  <c r="F250"/>
  <c r="C229"/>
  <c r="L229" s="1"/>
  <c r="G229"/>
  <c r="D229"/>
  <c r="I229"/>
  <c r="E229"/>
  <c r="H229"/>
  <c r="F229"/>
  <c r="D218"/>
  <c r="H218"/>
  <c r="C218"/>
  <c r="L218" s="1"/>
  <c r="I218"/>
  <c r="G218"/>
  <c r="F218"/>
  <c r="E218"/>
  <c r="D185"/>
  <c r="H185"/>
  <c r="C185"/>
  <c r="L185" s="1"/>
  <c r="G185"/>
  <c r="E185"/>
  <c r="I185"/>
  <c r="F185"/>
  <c r="D181"/>
  <c r="H181"/>
  <c r="C181"/>
  <c r="L181" s="1"/>
  <c r="G181"/>
  <c r="I181"/>
  <c r="F181"/>
  <c r="E181"/>
  <c r="D169"/>
  <c r="H169"/>
  <c r="C169"/>
  <c r="L169" s="1"/>
  <c r="G169"/>
  <c r="E169"/>
  <c r="I169"/>
  <c r="F169"/>
  <c r="D133"/>
  <c r="H133"/>
  <c r="C133"/>
  <c r="L133" s="1"/>
  <c r="G133"/>
  <c r="I133"/>
  <c r="F133"/>
  <c r="E133"/>
  <c r="D121"/>
  <c r="H121"/>
  <c r="C121"/>
  <c r="L121" s="1"/>
  <c r="G121"/>
  <c r="E121"/>
  <c r="I121"/>
  <c r="F121"/>
  <c r="D117"/>
  <c r="H117"/>
  <c r="C117"/>
  <c r="L117" s="1"/>
  <c r="G117"/>
  <c r="I117"/>
  <c r="F117"/>
  <c r="E117"/>
  <c r="D105"/>
  <c r="H105"/>
  <c r="C105"/>
  <c r="L105" s="1"/>
  <c r="G105"/>
  <c r="E105"/>
  <c r="I105"/>
  <c r="F105"/>
  <c r="K104" i="6"/>
  <c r="K96"/>
  <c r="K94"/>
  <c r="K90"/>
  <c r="K86"/>
  <c r="K82"/>
  <c r="K78"/>
  <c r="C281" i="5"/>
  <c r="L281" s="1"/>
  <c r="G281"/>
  <c r="E281"/>
  <c r="D278"/>
  <c r="C273"/>
  <c r="L273"/>
  <c r="G273"/>
  <c r="H273"/>
  <c r="F268"/>
  <c r="C268"/>
  <c r="L268" s="1"/>
  <c r="H268"/>
  <c r="F264"/>
  <c r="G264"/>
  <c r="E259"/>
  <c r="I259"/>
  <c r="F259"/>
  <c r="F256"/>
  <c r="D256"/>
  <c r="I256"/>
  <c r="E255"/>
  <c r="I255"/>
  <c r="D255"/>
  <c r="E247"/>
  <c r="I247"/>
  <c r="G247"/>
  <c r="D242"/>
  <c r="H242"/>
  <c r="F242"/>
  <c r="D238"/>
  <c r="H238"/>
  <c r="E238"/>
  <c r="C237"/>
  <c r="L237" s="1"/>
  <c r="G237"/>
  <c r="F237"/>
  <c r="C217"/>
  <c r="L217" s="1"/>
  <c r="G217"/>
  <c r="E217"/>
  <c r="D214"/>
  <c r="H214"/>
  <c r="G214"/>
  <c r="C209"/>
  <c r="L209" s="1"/>
  <c r="G209"/>
  <c r="H209"/>
  <c r="F204"/>
  <c r="C204"/>
  <c r="L204" s="1"/>
  <c r="H204"/>
  <c r="F200"/>
  <c r="G200"/>
  <c r="E195"/>
  <c r="I195"/>
  <c r="F195"/>
  <c r="D193"/>
  <c r="H193"/>
  <c r="C193"/>
  <c r="L193" s="1"/>
  <c r="G193"/>
  <c r="E193"/>
  <c r="C188"/>
  <c r="L188" s="1"/>
  <c r="G188"/>
  <c r="F188"/>
  <c r="H188"/>
  <c r="F183"/>
  <c r="E183"/>
  <c r="I183"/>
  <c r="H183"/>
  <c r="D182"/>
  <c r="D173"/>
  <c r="H173"/>
  <c r="C173"/>
  <c r="L173" s="1"/>
  <c r="G173"/>
  <c r="I173"/>
  <c r="F171"/>
  <c r="E171"/>
  <c r="I171"/>
  <c r="D171"/>
  <c r="E170"/>
  <c r="I170"/>
  <c r="D170"/>
  <c r="H170"/>
  <c r="G170"/>
  <c r="D161"/>
  <c r="H161"/>
  <c r="C161"/>
  <c r="L161" s="1"/>
  <c r="G161"/>
  <c r="E161"/>
  <c r="C156"/>
  <c r="L156" s="1"/>
  <c r="G156"/>
  <c r="F156"/>
  <c r="H156"/>
  <c r="F151"/>
  <c r="E151"/>
  <c r="I151"/>
  <c r="H151"/>
  <c r="E150"/>
  <c r="I150"/>
  <c r="D150"/>
  <c r="H150"/>
  <c r="C150"/>
  <c r="L150" s="1"/>
  <c r="D141"/>
  <c r="H141"/>
  <c r="C141"/>
  <c r="L141" s="1"/>
  <c r="G141"/>
  <c r="I141"/>
  <c r="F139"/>
  <c r="E139"/>
  <c r="I139"/>
  <c r="D139"/>
  <c r="E138"/>
  <c r="I138"/>
  <c r="D138"/>
  <c r="H138"/>
  <c r="G138"/>
  <c r="D129"/>
  <c r="H129"/>
  <c r="C129"/>
  <c r="L129" s="1"/>
  <c r="G129"/>
  <c r="E129"/>
  <c r="F124"/>
  <c r="F119"/>
  <c r="E119"/>
  <c r="I119"/>
  <c r="H119"/>
  <c r="E118"/>
  <c r="I118"/>
  <c r="D118"/>
  <c r="H118"/>
  <c r="C118"/>
  <c r="L118" s="1"/>
  <c r="D109"/>
  <c r="H109"/>
  <c r="C109"/>
  <c r="L109" s="1"/>
  <c r="G109"/>
  <c r="I109"/>
  <c r="F107"/>
  <c r="E107"/>
  <c r="I107"/>
  <c r="D107"/>
  <c r="D106"/>
  <c r="D97"/>
  <c r="H97"/>
  <c r="C97"/>
  <c r="L97" s="1"/>
  <c r="G97"/>
  <c r="E97"/>
  <c r="C92"/>
  <c r="L92" s="1"/>
  <c r="G92"/>
  <c r="F92"/>
  <c r="H92"/>
  <c r="F87"/>
  <c r="E87"/>
  <c r="I87"/>
  <c r="H87"/>
  <c r="E86"/>
  <c r="I86"/>
  <c r="D86"/>
  <c r="H86"/>
  <c r="C86"/>
  <c r="L86"/>
  <c r="D83"/>
  <c r="F83"/>
  <c r="E83"/>
  <c r="I83"/>
  <c r="C83"/>
  <c r="L83" s="1"/>
  <c r="E64"/>
  <c r="I64"/>
  <c r="D64"/>
  <c r="C64"/>
  <c r="L64" s="1"/>
  <c r="H64"/>
  <c r="G64"/>
  <c r="F64"/>
  <c r="C62"/>
  <c r="L62" s="1"/>
  <c r="G62"/>
  <c r="F62"/>
  <c r="E62"/>
  <c r="H62"/>
  <c r="D62"/>
  <c r="I62"/>
  <c r="D273"/>
  <c r="D268"/>
  <c r="D264"/>
  <c r="C256"/>
  <c r="L256"/>
  <c r="C247"/>
  <c r="L247" s="1"/>
  <c r="C214"/>
  <c r="L214" s="1"/>
  <c r="D209"/>
  <c r="D204"/>
  <c r="D200"/>
  <c r="C297"/>
  <c r="L297" s="1"/>
  <c r="G297"/>
  <c r="E297"/>
  <c r="D294"/>
  <c r="H294"/>
  <c r="G294"/>
  <c r="L289"/>
  <c r="F284"/>
  <c r="C284"/>
  <c r="L284" s="1"/>
  <c r="H284"/>
  <c r="F280"/>
  <c r="G280"/>
  <c r="F272"/>
  <c r="D272"/>
  <c r="I272"/>
  <c r="E271"/>
  <c r="I271"/>
  <c r="D271"/>
  <c r="I263"/>
  <c r="D254"/>
  <c r="H254"/>
  <c r="E254"/>
  <c r="C233"/>
  <c r="L233" s="1"/>
  <c r="G233"/>
  <c r="E233"/>
  <c r="D230"/>
  <c r="H230"/>
  <c r="G230"/>
  <c r="C225"/>
  <c r="L225" s="1"/>
  <c r="G225"/>
  <c r="H225"/>
  <c r="F220"/>
  <c r="C220"/>
  <c r="L220" s="1"/>
  <c r="H220"/>
  <c r="F216"/>
  <c r="G216"/>
  <c r="F208"/>
  <c r="D208"/>
  <c r="I208"/>
  <c r="E207"/>
  <c r="I207"/>
  <c r="D207"/>
  <c r="E199"/>
  <c r="I199"/>
  <c r="G199"/>
  <c r="C180"/>
  <c r="L180"/>
  <c r="G180"/>
  <c r="F180"/>
  <c r="H180"/>
  <c r="F175"/>
  <c r="E175"/>
  <c r="I175"/>
  <c r="H175"/>
  <c r="F163"/>
  <c r="E163"/>
  <c r="I163"/>
  <c r="D163"/>
  <c r="C148"/>
  <c r="L148" s="1"/>
  <c r="H148"/>
  <c r="F143"/>
  <c r="E143"/>
  <c r="I143"/>
  <c r="H143"/>
  <c r="F131"/>
  <c r="E131"/>
  <c r="I131"/>
  <c r="D131"/>
  <c r="C116"/>
  <c r="L116" s="1"/>
  <c r="G116"/>
  <c r="F116"/>
  <c r="H116"/>
  <c r="F111"/>
  <c r="E111"/>
  <c r="I111"/>
  <c r="H111"/>
  <c r="F99"/>
  <c r="E99"/>
  <c r="I99"/>
  <c r="D99"/>
  <c r="C84"/>
  <c r="L84" s="1"/>
  <c r="G84"/>
  <c r="F84"/>
  <c r="H84"/>
  <c r="E72"/>
  <c r="I72"/>
  <c r="G72"/>
  <c r="F72"/>
  <c r="H72"/>
  <c r="C72"/>
  <c r="L72" s="1"/>
  <c r="D47"/>
  <c r="H47"/>
  <c r="E47"/>
  <c r="C47"/>
  <c r="L47" s="1"/>
  <c r="I47"/>
  <c r="G47"/>
  <c r="F47"/>
  <c r="H28" i="13"/>
  <c r="H20"/>
  <c r="H12"/>
  <c r="I296" i="5"/>
  <c r="C294"/>
  <c r="L294" s="1"/>
  <c r="D289"/>
  <c r="D284"/>
  <c r="D281"/>
  <c r="D280"/>
  <c r="E278"/>
  <c r="E273"/>
  <c r="C272"/>
  <c r="L272" s="1"/>
  <c r="E268"/>
  <c r="E264"/>
  <c r="C259"/>
  <c r="L259" s="1"/>
  <c r="E256"/>
  <c r="C255"/>
  <c r="L255"/>
  <c r="D247"/>
  <c r="C242"/>
  <c r="L242" s="1"/>
  <c r="C238"/>
  <c r="L238" s="1"/>
  <c r="D237"/>
  <c r="I232"/>
  <c r="C230"/>
  <c r="L230" s="1"/>
  <c r="D225"/>
  <c r="D220"/>
  <c r="D217"/>
  <c r="D216"/>
  <c r="E214"/>
  <c r="E209"/>
  <c r="C208"/>
  <c r="L208" s="1"/>
  <c r="E204"/>
  <c r="E200"/>
  <c r="C199"/>
  <c r="L199" s="1"/>
  <c r="C195"/>
  <c r="L195" s="1"/>
  <c r="F193"/>
  <c r="D188"/>
  <c r="C183"/>
  <c r="L183" s="1"/>
  <c r="F182"/>
  <c r="E173"/>
  <c r="C171"/>
  <c r="L171" s="1"/>
  <c r="C170"/>
  <c r="L170" s="1"/>
  <c r="F161"/>
  <c r="D156"/>
  <c r="C151"/>
  <c r="L151" s="1"/>
  <c r="F150"/>
  <c r="E141"/>
  <c r="C139"/>
  <c r="L139" s="1"/>
  <c r="C138"/>
  <c r="L138" s="1"/>
  <c r="F129"/>
  <c r="C119"/>
  <c r="L119" s="1"/>
  <c r="F118"/>
  <c r="E109"/>
  <c r="C107"/>
  <c r="L107" s="1"/>
  <c r="C106"/>
  <c r="L106" s="1"/>
  <c r="F97"/>
  <c r="D92"/>
  <c r="C87"/>
  <c r="L87" s="1"/>
  <c r="F86"/>
  <c r="G83"/>
  <c r="F300"/>
  <c r="C300"/>
  <c r="L300" s="1"/>
  <c r="H300"/>
  <c r="F296"/>
  <c r="G296"/>
  <c r="E291"/>
  <c r="I291"/>
  <c r="F291"/>
  <c r="F288"/>
  <c r="D288"/>
  <c r="I288"/>
  <c r="E287"/>
  <c r="E279"/>
  <c r="I279"/>
  <c r="G279"/>
  <c r="D274"/>
  <c r="H274"/>
  <c r="F274"/>
  <c r="D270"/>
  <c r="H270"/>
  <c r="E270"/>
  <c r="C269"/>
  <c r="L269" s="1"/>
  <c r="G269"/>
  <c r="F269"/>
  <c r="C249"/>
  <c r="L249" s="1"/>
  <c r="G249"/>
  <c r="E249"/>
  <c r="D246"/>
  <c r="H246"/>
  <c r="G246"/>
  <c r="C241"/>
  <c r="L241" s="1"/>
  <c r="G241"/>
  <c r="H241"/>
  <c r="F236"/>
  <c r="C236"/>
  <c r="L236" s="1"/>
  <c r="H236"/>
  <c r="F232"/>
  <c r="G232"/>
  <c r="E227"/>
  <c r="I227"/>
  <c r="F227"/>
  <c r="F224"/>
  <c r="D224"/>
  <c r="I224"/>
  <c r="I223"/>
  <c r="E215"/>
  <c r="I215"/>
  <c r="G215"/>
  <c r="D210"/>
  <c r="H210"/>
  <c r="F210"/>
  <c r="D206"/>
  <c r="H206"/>
  <c r="E206"/>
  <c r="C205"/>
  <c r="L205"/>
  <c r="G205"/>
  <c r="F205"/>
  <c r="D189"/>
  <c r="H189"/>
  <c r="C189"/>
  <c r="L189" s="1"/>
  <c r="G189"/>
  <c r="I189"/>
  <c r="F187"/>
  <c r="E187"/>
  <c r="I187"/>
  <c r="D187"/>
  <c r="E186"/>
  <c r="I186"/>
  <c r="D186"/>
  <c r="H186"/>
  <c r="G186"/>
  <c r="D177"/>
  <c r="H177"/>
  <c r="C177"/>
  <c r="L177" s="1"/>
  <c r="G177"/>
  <c r="E177"/>
  <c r="C172"/>
  <c r="L172" s="1"/>
  <c r="G172"/>
  <c r="F172"/>
  <c r="H172"/>
  <c r="F167"/>
  <c r="E167"/>
  <c r="I167"/>
  <c r="H167"/>
  <c r="E166"/>
  <c r="I166"/>
  <c r="D166"/>
  <c r="H166"/>
  <c r="C166"/>
  <c r="L166" s="1"/>
  <c r="D157"/>
  <c r="H157"/>
  <c r="C157"/>
  <c r="L157" s="1"/>
  <c r="G157"/>
  <c r="I157"/>
  <c r="F155"/>
  <c r="E155"/>
  <c r="I155"/>
  <c r="D155"/>
  <c r="E154"/>
  <c r="I154"/>
  <c r="D154"/>
  <c r="H154"/>
  <c r="G154"/>
  <c r="D145"/>
  <c r="H145"/>
  <c r="C145"/>
  <c r="L145" s="1"/>
  <c r="G145"/>
  <c r="E145"/>
  <c r="C140"/>
  <c r="L140" s="1"/>
  <c r="G140"/>
  <c r="F140"/>
  <c r="H140"/>
  <c r="F135"/>
  <c r="E135"/>
  <c r="I135"/>
  <c r="H135"/>
  <c r="E134"/>
  <c r="I134"/>
  <c r="D134"/>
  <c r="H134"/>
  <c r="C134"/>
  <c r="L134" s="1"/>
  <c r="D125"/>
  <c r="H125"/>
  <c r="C125"/>
  <c r="L125" s="1"/>
  <c r="G125"/>
  <c r="I125"/>
  <c r="F123"/>
  <c r="E123"/>
  <c r="I123"/>
  <c r="D123"/>
  <c r="E122"/>
  <c r="I122"/>
  <c r="D122"/>
  <c r="H122"/>
  <c r="G122"/>
  <c r="C113"/>
  <c r="L113" s="1"/>
  <c r="C108"/>
  <c r="L108" s="1"/>
  <c r="G108"/>
  <c r="F108"/>
  <c r="H108"/>
  <c r="F103"/>
  <c r="E103"/>
  <c r="I103"/>
  <c r="H103"/>
  <c r="E102"/>
  <c r="I102"/>
  <c r="D102"/>
  <c r="H102"/>
  <c r="C102"/>
  <c r="L102" s="1"/>
  <c r="D93"/>
  <c r="H93"/>
  <c r="C93"/>
  <c r="L93" s="1"/>
  <c r="G93"/>
  <c r="I93"/>
  <c r="F91"/>
  <c r="E91"/>
  <c r="I91"/>
  <c r="D91"/>
  <c r="E90"/>
  <c r="I90"/>
  <c r="D90"/>
  <c r="H90"/>
  <c r="G90"/>
  <c r="C82"/>
  <c r="L82" s="1"/>
  <c r="G82"/>
  <c r="H82"/>
  <c r="F82"/>
  <c r="I82"/>
  <c r="D79"/>
  <c r="H79"/>
  <c r="E79"/>
  <c r="C79"/>
  <c r="L79" s="1"/>
  <c r="I79"/>
  <c r="F79"/>
  <c r="E76"/>
  <c r="I76"/>
  <c r="C76"/>
  <c r="L76" s="1"/>
  <c r="H76"/>
  <c r="G76"/>
  <c r="F76"/>
  <c r="C74"/>
  <c r="L74"/>
  <c r="G74"/>
  <c r="E74"/>
  <c r="D74"/>
  <c r="I74"/>
  <c r="F74"/>
  <c r="C70"/>
  <c r="L70" s="1"/>
  <c r="G70"/>
  <c r="D70"/>
  <c r="I70"/>
  <c r="H70"/>
  <c r="F70"/>
  <c r="D51"/>
  <c r="H51"/>
  <c r="F51"/>
  <c r="E51"/>
  <c r="G51"/>
  <c r="C51"/>
  <c r="L51" s="1"/>
  <c r="I51"/>
  <c r="F27" i="13"/>
  <c r="F24"/>
  <c r="F19"/>
  <c r="F16"/>
  <c r="F11"/>
  <c r="F8"/>
  <c r="D300" i="5"/>
  <c r="D296"/>
  <c r="C288"/>
  <c r="L288" s="1"/>
  <c r="F281"/>
  <c r="C279"/>
  <c r="L279" s="1"/>
  <c r="F278"/>
  <c r="F273"/>
  <c r="G268"/>
  <c r="H264"/>
  <c r="D259"/>
  <c r="G256"/>
  <c r="F255"/>
  <c r="F247"/>
  <c r="C246"/>
  <c r="L246" s="1"/>
  <c r="E242"/>
  <c r="D241"/>
  <c r="F238"/>
  <c r="E237"/>
  <c r="D236"/>
  <c r="D232"/>
  <c r="C224"/>
  <c r="L224" s="1"/>
  <c r="F217"/>
  <c r="C215"/>
  <c r="L215" s="1"/>
  <c r="F214"/>
  <c r="F209"/>
  <c r="G204"/>
  <c r="H200"/>
  <c r="D195"/>
  <c r="I193"/>
  <c r="E188"/>
  <c r="D183"/>
  <c r="F173"/>
  <c r="G171"/>
  <c r="F170"/>
  <c r="I161"/>
  <c r="E156"/>
  <c r="D151"/>
  <c r="G150"/>
  <c r="F141"/>
  <c r="G139"/>
  <c r="F138"/>
  <c r="I129"/>
  <c r="D119"/>
  <c r="G118"/>
  <c r="F109"/>
  <c r="G107"/>
  <c r="I97"/>
  <c r="E92"/>
  <c r="D87"/>
  <c r="G86"/>
  <c r="H83"/>
  <c r="E295"/>
  <c r="I295"/>
  <c r="G295"/>
  <c r="D286"/>
  <c r="H286"/>
  <c r="E286"/>
  <c r="C265"/>
  <c r="L265"/>
  <c r="G265"/>
  <c r="E265"/>
  <c r="D262"/>
  <c r="H262"/>
  <c r="G262"/>
  <c r="C257"/>
  <c r="L257"/>
  <c r="G257"/>
  <c r="H257"/>
  <c r="H252"/>
  <c r="F248"/>
  <c r="G248"/>
  <c r="F240"/>
  <c r="D240"/>
  <c r="I240"/>
  <c r="E239"/>
  <c r="I239"/>
  <c r="D239"/>
  <c r="E231"/>
  <c r="I231"/>
  <c r="G231"/>
  <c r="D222"/>
  <c r="H222"/>
  <c r="E222"/>
  <c r="C201"/>
  <c r="L201" s="1"/>
  <c r="D198"/>
  <c r="H198"/>
  <c r="G198"/>
  <c r="F191"/>
  <c r="E191"/>
  <c r="I191"/>
  <c r="H191"/>
  <c r="F179"/>
  <c r="E179"/>
  <c r="I179"/>
  <c r="D179"/>
  <c r="C164"/>
  <c r="L164" s="1"/>
  <c r="G164"/>
  <c r="F164"/>
  <c r="H164"/>
  <c r="F159"/>
  <c r="E159"/>
  <c r="I159"/>
  <c r="H159"/>
  <c r="F147"/>
  <c r="E147"/>
  <c r="I147"/>
  <c r="D147"/>
  <c r="C132"/>
  <c r="L132" s="1"/>
  <c r="G132"/>
  <c r="F132"/>
  <c r="H132"/>
  <c r="F127"/>
  <c r="E127"/>
  <c r="I127"/>
  <c r="H127"/>
  <c r="F115"/>
  <c r="E115"/>
  <c r="I115"/>
  <c r="D115"/>
  <c r="C100"/>
  <c r="L100" s="1"/>
  <c r="G100"/>
  <c r="F100"/>
  <c r="H100"/>
  <c r="F95"/>
  <c r="E95"/>
  <c r="I95"/>
  <c r="H95"/>
  <c r="D75"/>
  <c r="H75"/>
  <c r="C75"/>
  <c r="L75" s="1"/>
  <c r="I75"/>
  <c r="G75"/>
  <c r="F75"/>
  <c r="F65"/>
  <c r="D65"/>
  <c r="I65"/>
  <c r="C65"/>
  <c r="L65" s="1"/>
  <c r="H65"/>
  <c r="E65"/>
  <c r="G65"/>
  <c r="H24" i="13"/>
  <c r="H16"/>
  <c r="H8"/>
  <c r="E300" i="5"/>
  <c r="E296"/>
  <c r="C295"/>
  <c r="L295" s="1"/>
  <c r="C291"/>
  <c r="L291" s="1"/>
  <c r="E288"/>
  <c r="L287"/>
  <c r="H281"/>
  <c r="D279"/>
  <c r="C274"/>
  <c r="L274" s="1"/>
  <c r="I273"/>
  <c r="C270"/>
  <c r="L270" s="1"/>
  <c r="D269"/>
  <c r="I268"/>
  <c r="I264"/>
  <c r="C264"/>
  <c r="L264" s="1"/>
  <c r="C262"/>
  <c r="L262"/>
  <c r="G259"/>
  <c r="D257"/>
  <c r="H256"/>
  <c r="G255"/>
  <c r="D252"/>
  <c r="D249"/>
  <c r="D248"/>
  <c r="H247"/>
  <c r="E246"/>
  <c r="G242"/>
  <c r="E241"/>
  <c r="C240"/>
  <c r="L240" s="1"/>
  <c r="G238"/>
  <c r="H237"/>
  <c r="E236"/>
  <c r="E232"/>
  <c r="C231"/>
  <c r="L231" s="1"/>
  <c r="C227"/>
  <c r="L227" s="1"/>
  <c r="E224"/>
  <c r="H217"/>
  <c r="D215"/>
  <c r="I214"/>
  <c r="C210"/>
  <c r="L210" s="1"/>
  <c r="I209"/>
  <c r="C206"/>
  <c r="L206" s="1"/>
  <c r="D205"/>
  <c r="I204"/>
  <c r="I200"/>
  <c r="C200"/>
  <c r="L200" s="1"/>
  <c r="C198"/>
  <c r="L198" s="1"/>
  <c r="G195"/>
  <c r="E189"/>
  <c r="I188"/>
  <c r="C187"/>
  <c r="L187" s="1"/>
  <c r="C186"/>
  <c r="L186" s="1"/>
  <c r="G183"/>
  <c r="F177"/>
  <c r="D172"/>
  <c r="H171"/>
  <c r="C167"/>
  <c r="L167" s="1"/>
  <c r="F166"/>
  <c r="E157"/>
  <c r="I156"/>
  <c r="C155"/>
  <c r="L155"/>
  <c r="C154"/>
  <c r="L154" s="1"/>
  <c r="G151"/>
  <c r="F145"/>
  <c r="D140"/>
  <c r="H139"/>
  <c r="C135"/>
  <c r="L135" s="1"/>
  <c r="F134"/>
  <c r="E125"/>
  <c r="C123"/>
  <c r="L123" s="1"/>
  <c r="C122"/>
  <c r="L122" s="1"/>
  <c r="G119"/>
  <c r="F113"/>
  <c r="D108"/>
  <c r="H107"/>
  <c r="C103"/>
  <c r="L103" s="1"/>
  <c r="F102"/>
  <c r="E93"/>
  <c r="I92"/>
  <c r="C91"/>
  <c r="L91" s="1"/>
  <c r="C90"/>
  <c r="L90" s="1"/>
  <c r="G87"/>
  <c r="G79"/>
  <c r="H74"/>
  <c r="C192"/>
  <c r="L192" s="1"/>
  <c r="C184"/>
  <c r="L184" s="1"/>
  <c r="G184"/>
  <c r="F184"/>
  <c r="C176"/>
  <c r="L176" s="1"/>
  <c r="G176"/>
  <c r="F176"/>
  <c r="C168"/>
  <c r="L168" s="1"/>
  <c r="G168"/>
  <c r="F168"/>
  <c r="C160"/>
  <c r="L160" s="1"/>
  <c r="C152"/>
  <c r="L152" s="1"/>
  <c r="G152"/>
  <c r="F152"/>
  <c r="C144"/>
  <c r="L144" s="1"/>
  <c r="G144"/>
  <c r="F144"/>
  <c r="C136"/>
  <c r="L136" s="1"/>
  <c r="G136"/>
  <c r="F136"/>
  <c r="C128"/>
  <c r="L128" s="1"/>
  <c r="G128"/>
  <c r="F128"/>
  <c r="C120"/>
  <c r="L120" s="1"/>
  <c r="G120"/>
  <c r="F120"/>
  <c r="C112"/>
  <c r="L112" s="1"/>
  <c r="G112"/>
  <c r="F112"/>
  <c r="C104"/>
  <c r="L104" s="1"/>
  <c r="G104"/>
  <c r="F104"/>
  <c r="C96"/>
  <c r="L96" s="1"/>
  <c r="G96"/>
  <c r="F96"/>
  <c r="C88"/>
  <c r="L88" s="1"/>
  <c r="G88"/>
  <c r="F88"/>
  <c r="F81"/>
  <c r="D81"/>
  <c r="I81"/>
  <c r="C81"/>
  <c r="L81"/>
  <c r="H81"/>
  <c r="E80"/>
  <c r="I80"/>
  <c r="D80"/>
  <c r="C80"/>
  <c r="L80" s="1"/>
  <c r="H80"/>
  <c r="C78"/>
  <c r="L78" s="1"/>
  <c r="G78"/>
  <c r="F78"/>
  <c r="E78"/>
  <c r="D67"/>
  <c r="H67"/>
  <c r="F67"/>
  <c r="E67"/>
  <c r="D63"/>
  <c r="H63"/>
  <c r="E63"/>
  <c r="C63"/>
  <c r="L63" s="1"/>
  <c r="I63"/>
  <c r="E56"/>
  <c r="I56"/>
  <c r="G56"/>
  <c r="F56"/>
  <c r="F45"/>
  <c r="C45"/>
  <c r="L45" s="1"/>
  <c r="H45"/>
  <c r="G45"/>
  <c r="D39"/>
  <c r="H39"/>
  <c r="G39"/>
  <c r="F39"/>
  <c r="E36"/>
  <c r="I36"/>
  <c r="F36"/>
  <c r="D36"/>
  <c r="C34"/>
  <c r="L34" s="1"/>
  <c r="G34"/>
  <c r="H34"/>
  <c r="F34"/>
  <c r="E28"/>
  <c r="I28"/>
  <c r="C28"/>
  <c r="L28" s="1"/>
  <c r="H28"/>
  <c r="G28"/>
  <c r="D27"/>
  <c r="H27"/>
  <c r="C27"/>
  <c r="L27" s="1"/>
  <c r="I27"/>
  <c r="G27"/>
  <c r="C26"/>
  <c r="L26" s="1"/>
  <c r="G26"/>
  <c r="E26"/>
  <c r="D26"/>
  <c r="I26"/>
  <c r="C22"/>
  <c r="L22" s="1"/>
  <c r="G22"/>
  <c r="D22"/>
  <c r="I22"/>
  <c r="H22"/>
  <c r="F17"/>
  <c r="D17"/>
  <c r="I17"/>
  <c r="C17"/>
  <c r="L17" s="1"/>
  <c r="H17"/>
  <c r="E16"/>
  <c r="I16"/>
  <c r="D16"/>
  <c r="C16"/>
  <c r="L16" s="1"/>
  <c r="H16"/>
  <c r="C14"/>
  <c r="L14" s="1"/>
  <c r="G14"/>
  <c r="F14"/>
  <c r="E14"/>
  <c r="E164" i="4"/>
  <c r="I164"/>
  <c r="D164"/>
  <c r="J164"/>
  <c r="F164"/>
  <c r="C164"/>
  <c r="M164" s="1"/>
  <c r="G164"/>
  <c r="H164"/>
  <c r="E156"/>
  <c r="I156"/>
  <c r="D156"/>
  <c r="J156"/>
  <c r="H156"/>
  <c r="G156"/>
  <c r="F156"/>
  <c r="C156"/>
  <c r="M156" s="1"/>
  <c r="E144"/>
  <c r="I144"/>
  <c r="D144"/>
  <c r="J144"/>
  <c r="G144"/>
  <c r="F144"/>
  <c r="H144"/>
  <c r="C144"/>
  <c r="M144"/>
  <c r="E128"/>
  <c r="I128"/>
  <c r="D128"/>
  <c r="J128"/>
  <c r="G128"/>
  <c r="F128"/>
  <c r="C128"/>
  <c r="M128"/>
  <c r="H128"/>
  <c r="E117"/>
  <c r="I117"/>
  <c r="C117"/>
  <c r="M117" s="1"/>
  <c r="H117"/>
  <c r="G117"/>
  <c r="F117"/>
  <c r="D117"/>
  <c r="E96"/>
  <c r="I96"/>
  <c r="D96"/>
  <c r="J96"/>
  <c r="G96"/>
  <c r="F96"/>
  <c r="H96"/>
  <c r="C96"/>
  <c r="M96" s="1"/>
  <c r="E292" i="5"/>
  <c r="E276"/>
  <c r="E260"/>
  <c r="E244"/>
  <c r="E228"/>
  <c r="E212"/>
  <c r="E196"/>
  <c r="D192"/>
  <c r="D184"/>
  <c r="D176"/>
  <c r="D168"/>
  <c r="D160"/>
  <c r="D152"/>
  <c r="D144"/>
  <c r="D136"/>
  <c r="D128"/>
  <c r="D120"/>
  <c r="D112"/>
  <c r="D104"/>
  <c r="D96"/>
  <c r="D88"/>
  <c r="D61"/>
  <c r="C55"/>
  <c r="L55" s="1"/>
  <c r="C52"/>
  <c r="L52" s="1"/>
  <c r="D50"/>
  <c r="D30"/>
  <c r="C19"/>
  <c r="L19" s="1"/>
  <c r="E40"/>
  <c r="I40"/>
  <c r="G40"/>
  <c r="F40"/>
  <c r="F29"/>
  <c r="C29"/>
  <c r="L29"/>
  <c r="H29"/>
  <c r="G29"/>
  <c r="D23"/>
  <c r="H23"/>
  <c r="G23"/>
  <c r="F23"/>
  <c r="E20"/>
  <c r="I20"/>
  <c r="F20"/>
  <c r="D20"/>
  <c r="C18"/>
  <c r="L18"/>
  <c r="G18"/>
  <c r="H18"/>
  <c r="F18"/>
  <c r="E12"/>
  <c r="I12"/>
  <c r="C12"/>
  <c r="L12" s="1"/>
  <c r="H12"/>
  <c r="G12"/>
  <c r="D11"/>
  <c r="H11"/>
  <c r="C11"/>
  <c r="L11"/>
  <c r="I11"/>
  <c r="G11"/>
  <c r="C298" i="4"/>
  <c r="M298"/>
  <c r="G298"/>
  <c r="E298"/>
  <c r="J298"/>
  <c r="D298"/>
  <c r="I298"/>
  <c r="C294"/>
  <c r="M294" s="1"/>
  <c r="G294"/>
  <c r="E294"/>
  <c r="J294"/>
  <c r="D294"/>
  <c r="I294"/>
  <c r="C290"/>
  <c r="M290" s="1"/>
  <c r="G290"/>
  <c r="E290"/>
  <c r="J290"/>
  <c r="D290"/>
  <c r="I290"/>
  <c r="D288"/>
  <c r="H288"/>
  <c r="C288"/>
  <c r="M288" s="1"/>
  <c r="G288"/>
  <c r="F288"/>
  <c r="E288"/>
  <c r="D286"/>
  <c r="H286"/>
  <c r="C286"/>
  <c r="M286" s="1"/>
  <c r="G286"/>
  <c r="F286"/>
  <c r="E286"/>
  <c r="D284"/>
  <c r="H284"/>
  <c r="C284"/>
  <c r="M284" s="1"/>
  <c r="G284"/>
  <c r="F284"/>
  <c r="E284"/>
  <c r="D282"/>
  <c r="H282"/>
  <c r="C282"/>
  <c r="M282" s="1"/>
  <c r="G282"/>
  <c r="F282"/>
  <c r="E282"/>
  <c r="D280"/>
  <c r="H280"/>
  <c r="C280"/>
  <c r="M280" s="1"/>
  <c r="G280"/>
  <c r="F280"/>
  <c r="E280"/>
  <c r="D278"/>
  <c r="H278"/>
  <c r="C278"/>
  <c r="M278" s="1"/>
  <c r="G278"/>
  <c r="F278"/>
  <c r="E278"/>
  <c r="D276"/>
  <c r="H276"/>
  <c r="C276"/>
  <c r="M276" s="1"/>
  <c r="G276"/>
  <c r="F276"/>
  <c r="E276"/>
  <c r="D274"/>
  <c r="H274"/>
  <c r="C274"/>
  <c r="M274"/>
  <c r="G274"/>
  <c r="F274"/>
  <c r="E274"/>
  <c r="D272"/>
  <c r="H272"/>
  <c r="C272"/>
  <c r="M272" s="1"/>
  <c r="G272"/>
  <c r="F272"/>
  <c r="E272"/>
  <c r="D270"/>
  <c r="H270"/>
  <c r="C270"/>
  <c r="M270" s="1"/>
  <c r="G270"/>
  <c r="F270"/>
  <c r="E270"/>
  <c r="D268"/>
  <c r="H268"/>
  <c r="C268"/>
  <c r="M268" s="1"/>
  <c r="G268"/>
  <c r="F268"/>
  <c r="E268"/>
  <c r="D266"/>
  <c r="H266"/>
  <c r="C266"/>
  <c r="M266" s="1"/>
  <c r="G266"/>
  <c r="F266"/>
  <c r="E266"/>
  <c r="D264"/>
  <c r="H264"/>
  <c r="C264"/>
  <c r="M264" s="1"/>
  <c r="G264"/>
  <c r="F264"/>
  <c r="E264"/>
  <c r="D262"/>
  <c r="H262"/>
  <c r="C262"/>
  <c r="M262" s="1"/>
  <c r="G262"/>
  <c r="F262"/>
  <c r="E262"/>
  <c r="D260"/>
  <c r="H260"/>
  <c r="C260"/>
  <c r="M260" s="1"/>
  <c r="G260"/>
  <c r="F260"/>
  <c r="E260"/>
  <c r="D258"/>
  <c r="H258"/>
  <c r="C258"/>
  <c r="M258"/>
  <c r="G258"/>
  <c r="F258"/>
  <c r="E258"/>
  <c r="D256"/>
  <c r="H256"/>
  <c r="C256"/>
  <c r="M256" s="1"/>
  <c r="G256"/>
  <c r="F256"/>
  <c r="E256"/>
  <c r="D254"/>
  <c r="H254"/>
  <c r="C254"/>
  <c r="M254" s="1"/>
  <c r="G254"/>
  <c r="F254"/>
  <c r="E254"/>
  <c r="D252"/>
  <c r="H252"/>
  <c r="C252"/>
  <c r="M252" s="1"/>
  <c r="G252"/>
  <c r="F252"/>
  <c r="E252"/>
  <c r="D250"/>
  <c r="H250"/>
  <c r="C250"/>
  <c r="M250" s="1"/>
  <c r="G250"/>
  <c r="F250"/>
  <c r="E250"/>
  <c r="D248"/>
  <c r="H248"/>
  <c r="C248"/>
  <c r="M248" s="1"/>
  <c r="G248"/>
  <c r="F248"/>
  <c r="E248"/>
  <c r="D246"/>
  <c r="H246"/>
  <c r="C246"/>
  <c r="M246" s="1"/>
  <c r="G246"/>
  <c r="F246"/>
  <c r="E246"/>
  <c r="D244"/>
  <c r="H244"/>
  <c r="C244"/>
  <c r="M244"/>
  <c r="G244"/>
  <c r="F244"/>
  <c r="E244"/>
  <c r="D242"/>
  <c r="H242"/>
  <c r="C242"/>
  <c r="M242" s="1"/>
  <c r="G242"/>
  <c r="F242"/>
  <c r="E242"/>
  <c r="D240"/>
  <c r="H240"/>
  <c r="C240"/>
  <c r="M240" s="1"/>
  <c r="G240"/>
  <c r="F240"/>
  <c r="E240"/>
  <c r="D238"/>
  <c r="H238"/>
  <c r="C238"/>
  <c r="M238" s="1"/>
  <c r="G238"/>
  <c r="F238"/>
  <c r="E238"/>
  <c r="D236"/>
  <c r="H236"/>
  <c r="C236"/>
  <c r="M236" s="1"/>
  <c r="G236"/>
  <c r="F236"/>
  <c r="E236"/>
  <c r="D234"/>
  <c r="H234"/>
  <c r="C234"/>
  <c r="M234"/>
  <c r="G234"/>
  <c r="F234"/>
  <c r="E234"/>
  <c r="D232"/>
  <c r="H232"/>
  <c r="C232"/>
  <c r="M232" s="1"/>
  <c r="G232"/>
  <c r="F232"/>
  <c r="E232"/>
  <c r="D230"/>
  <c r="H230"/>
  <c r="C230"/>
  <c r="M230" s="1"/>
  <c r="G230"/>
  <c r="F230"/>
  <c r="E230"/>
  <c r="D228"/>
  <c r="H228"/>
  <c r="C228"/>
  <c r="M228" s="1"/>
  <c r="G228"/>
  <c r="F228"/>
  <c r="E228"/>
  <c r="D226"/>
  <c r="H226"/>
  <c r="C226"/>
  <c r="M226"/>
  <c r="G226"/>
  <c r="F226"/>
  <c r="E226"/>
  <c r="D224"/>
  <c r="H224"/>
  <c r="C224"/>
  <c r="M224" s="1"/>
  <c r="G224"/>
  <c r="F224"/>
  <c r="E224"/>
  <c r="D222"/>
  <c r="H222"/>
  <c r="C222"/>
  <c r="M222" s="1"/>
  <c r="G222"/>
  <c r="F222"/>
  <c r="E222"/>
  <c r="D220"/>
  <c r="H220"/>
  <c r="C220"/>
  <c r="M220" s="1"/>
  <c r="G220"/>
  <c r="F220"/>
  <c r="E220"/>
  <c r="D218"/>
  <c r="H218"/>
  <c r="C218"/>
  <c r="M218" s="1"/>
  <c r="G218"/>
  <c r="F218"/>
  <c r="E218"/>
  <c r="D216"/>
  <c r="H216"/>
  <c r="C216"/>
  <c r="M216" s="1"/>
  <c r="G216"/>
  <c r="F216"/>
  <c r="E216"/>
  <c r="D214"/>
  <c r="H214"/>
  <c r="C214"/>
  <c r="M214" s="1"/>
  <c r="G214"/>
  <c r="F214"/>
  <c r="E214"/>
  <c r="D212"/>
  <c r="H212"/>
  <c r="C212"/>
  <c r="M212"/>
  <c r="G212"/>
  <c r="F212"/>
  <c r="E212"/>
  <c r="D210"/>
  <c r="H210"/>
  <c r="C210"/>
  <c r="M210" s="1"/>
  <c r="G210"/>
  <c r="F210"/>
  <c r="E210"/>
  <c r="D208"/>
  <c r="H208"/>
  <c r="C208"/>
  <c r="M208" s="1"/>
  <c r="G208"/>
  <c r="F208"/>
  <c r="E208"/>
  <c r="D206"/>
  <c r="H206"/>
  <c r="C206"/>
  <c r="M206" s="1"/>
  <c r="G206"/>
  <c r="F206"/>
  <c r="E206"/>
  <c r="E204"/>
  <c r="I204"/>
  <c r="D204"/>
  <c r="J204"/>
  <c r="C204"/>
  <c r="M204" s="1"/>
  <c r="H204"/>
  <c r="G204"/>
  <c r="F204"/>
  <c r="E196"/>
  <c r="I196"/>
  <c r="D196"/>
  <c r="J196"/>
  <c r="C196"/>
  <c r="M196"/>
  <c r="H196"/>
  <c r="G196"/>
  <c r="F196"/>
  <c r="E188"/>
  <c r="I188"/>
  <c r="D188"/>
  <c r="J188"/>
  <c r="C188"/>
  <c r="M188" s="1"/>
  <c r="H188"/>
  <c r="G188"/>
  <c r="F188"/>
  <c r="E180"/>
  <c r="I180"/>
  <c r="D180"/>
  <c r="J180"/>
  <c r="C180"/>
  <c r="M180" s="1"/>
  <c r="H180"/>
  <c r="G180"/>
  <c r="F180"/>
  <c r="E172"/>
  <c r="I172"/>
  <c r="D172"/>
  <c r="J172"/>
  <c r="C172"/>
  <c r="M172" s="1"/>
  <c r="H172"/>
  <c r="G172"/>
  <c r="F172"/>
  <c r="E166"/>
  <c r="I166"/>
  <c r="G166"/>
  <c r="C166"/>
  <c r="M166" s="1"/>
  <c r="J166"/>
  <c r="H166"/>
  <c r="F166"/>
  <c r="D166"/>
  <c r="E115"/>
  <c r="I115"/>
  <c r="F115"/>
  <c r="D115"/>
  <c r="C115"/>
  <c r="M115" s="1"/>
  <c r="J115"/>
  <c r="G115"/>
  <c r="H115"/>
  <c r="E104"/>
  <c r="I104"/>
  <c r="D104"/>
  <c r="J104"/>
  <c r="C104"/>
  <c r="M104" s="1"/>
  <c r="H104"/>
  <c r="G104"/>
  <c r="F104"/>
  <c r="E101"/>
  <c r="I101"/>
  <c r="C101"/>
  <c r="M101" s="1"/>
  <c r="H101"/>
  <c r="G101"/>
  <c r="F101"/>
  <c r="J101"/>
  <c r="D101"/>
  <c r="F77" i="5"/>
  <c r="C77"/>
  <c r="L77" s="1"/>
  <c r="H77"/>
  <c r="G77"/>
  <c r="D71"/>
  <c r="H71"/>
  <c r="G71"/>
  <c r="F71"/>
  <c r="E68"/>
  <c r="I68"/>
  <c r="F68"/>
  <c r="D68"/>
  <c r="C66"/>
  <c r="L66" s="1"/>
  <c r="G66"/>
  <c r="H66"/>
  <c r="F66"/>
  <c r="E60"/>
  <c r="I60"/>
  <c r="C60"/>
  <c r="L60"/>
  <c r="H60"/>
  <c r="G60"/>
  <c r="D59"/>
  <c r="H59"/>
  <c r="C59"/>
  <c r="L59" s="1"/>
  <c r="I59"/>
  <c r="G59"/>
  <c r="C58"/>
  <c r="L58" s="1"/>
  <c r="G58"/>
  <c r="E58"/>
  <c r="D58"/>
  <c r="I58"/>
  <c r="C54"/>
  <c r="L54"/>
  <c r="G54"/>
  <c r="D54"/>
  <c r="I54"/>
  <c r="H54"/>
  <c r="F49"/>
  <c r="D49"/>
  <c r="I49"/>
  <c r="C49"/>
  <c r="L49" s="1"/>
  <c r="H49"/>
  <c r="E48"/>
  <c r="I48"/>
  <c r="D48"/>
  <c r="C48"/>
  <c r="L48" s="1"/>
  <c r="H48"/>
  <c r="C46"/>
  <c r="L46" s="1"/>
  <c r="G46"/>
  <c r="F46"/>
  <c r="E46"/>
  <c r="D35"/>
  <c r="H35"/>
  <c r="F35"/>
  <c r="E35"/>
  <c r="D31"/>
  <c r="H31"/>
  <c r="E31"/>
  <c r="C31"/>
  <c r="L31" s="1"/>
  <c r="I31"/>
  <c r="E24"/>
  <c r="I24"/>
  <c r="G24"/>
  <c r="F24"/>
  <c r="F13"/>
  <c r="C13"/>
  <c r="L13" s="1"/>
  <c r="H13"/>
  <c r="G13"/>
  <c r="E160" i="4"/>
  <c r="I160"/>
  <c r="D160"/>
  <c r="J160"/>
  <c r="G160"/>
  <c r="F160"/>
  <c r="C160"/>
  <c r="M160" s="1"/>
  <c r="E159"/>
  <c r="I159"/>
  <c r="F159"/>
  <c r="G159"/>
  <c r="D159"/>
  <c r="C159"/>
  <c r="M159"/>
  <c r="J159"/>
  <c r="H159"/>
  <c r="E157"/>
  <c r="I157"/>
  <c r="C157"/>
  <c r="M157"/>
  <c r="H157"/>
  <c r="D157"/>
  <c r="J157"/>
  <c r="G157"/>
  <c r="F157"/>
  <c r="E149"/>
  <c r="I149"/>
  <c r="C149"/>
  <c r="M149" s="1"/>
  <c r="H149"/>
  <c r="G149"/>
  <c r="F149"/>
  <c r="D149"/>
  <c r="J149"/>
  <c r="E145"/>
  <c r="I145"/>
  <c r="C145"/>
  <c r="M145" s="1"/>
  <c r="H145"/>
  <c r="J145"/>
  <c r="G145"/>
  <c r="F145"/>
  <c r="D145"/>
  <c r="E138"/>
  <c r="I138"/>
  <c r="G138"/>
  <c r="H138"/>
  <c r="F138"/>
  <c r="C138"/>
  <c r="M138" s="1"/>
  <c r="J138"/>
  <c r="D138"/>
  <c r="E100"/>
  <c r="I100"/>
  <c r="D100"/>
  <c r="J100"/>
  <c r="F100"/>
  <c r="C100"/>
  <c r="M100"/>
  <c r="G100"/>
  <c r="H100"/>
  <c r="C40" i="5"/>
  <c r="L40"/>
  <c r="D29"/>
  <c r="C23"/>
  <c r="L23" s="1"/>
  <c r="C20"/>
  <c r="L20" s="1"/>
  <c r="D18"/>
  <c r="F298" i="4"/>
  <c r="F294"/>
  <c r="F290"/>
  <c r="I288"/>
  <c r="I286"/>
  <c r="I284"/>
  <c r="I282"/>
  <c r="I280"/>
  <c r="I278"/>
  <c r="I276"/>
  <c r="I274"/>
  <c r="I272"/>
  <c r="I270"/>
  <c r="I268"/>
  <c r="I266"/>
  <c r="I264"/>
  <c r="I262"/>
  <c r="I260"/>
  <c r="I258"/>
  <c r="I256"/>
  <c r="I254"/>
  <c r="I252"/>
  <c r="I250"/>
  <c r="I248"/>
  <c r="I246"/>
  <c r="I244"/>
  <c r="I242"/>
  <c r="I240"/>
  <c r="I238"/>
  <c r="I236"/>
  <c r="I234"/>
  <c r="I232"/>
  <c r="I230"/>
  <c r="I228"/>
  <c r="I226"/>
  <c r="I224"/>
  <c r="I222"/>
  <c r="I220"/>
  <c r="I218"/>
  <c r="I216"/>
  <c r="I214"/>
  <c r="I212"/>
  <c r="I210"/>
  <c r="I208"/>
  <c r="I206"/>
  <c r="F61" i="5"/>
  <c r="C61"/>
  <c r="L61" s="1"/>
  <c r="H61"/>
  <c r="G61"/>
  <c r="D55"/>
  <c r="H55"/>
  <c r="G55"/>
  <c r="F55"/>
  <c r="E52"/>
  <c r="I52"/>
  <c r="F52"/>
  <c r="D52"/>
  <c r="C50"/>
  <c r="L50" s="1"/>
  <c r="G50"/>
  <c r="H50"/>
  <c r="F50"/>
  <c r="E44"/>
  <c r="I44"/>
  <c r="C44"/>
  <c r="L44" s="1"/>
  <c r="H44"/>
  <c r="G44"/>
  <c r="D43"/>
  <c r="H43"/>
  <c r="C43"/>
  <c r="L43" s="1"/>
  <c r="I43"/>
  <c r="G43"/>
  <c r="C42"/>
  <c r="L42" s="1"/>
  <c r="G42"/>
  <c r="E42"/>
  <c r="D42"/>
  <c r="I42"/>
  <c r="C38"/>
  <c r="L38" s="1"/>
  <c r="G38"/>
  <c r="D38"/>
  <c r="I38"/>
  <c r="H38"/>
  <c r="F33"/>
  <c r="D33"/>
  <c r="I33"/>
  <c r="C33"/>
  <c r="L33"/>
  <c r="H33"/>
  <c r="E32"/>
  <c r="I32"/>
  <c r="D32"/>
  <c r="C32"/>
  <c r="L32" s="1"/>
  <c r="H32"/>
  <c r="C30"/>
  <c r="L30" s="1"/>
  <c r="G30"/>
  <c r="F30"/>
  <c r="E30"/>
  <c r="D19"/>
  <c r="H19"/>
  <c r="F19"/>
  <c r="E19"/>
  <c r="D15"/>
  <c r="H15"/>
  <c r="E15"/>
  <c r="C15"/>
  <c r="L15" s="1"/>
  <c r="I15"/>
  <c r="C300" i="4"/>
  <c r="M300" s="1"/>
  <c r="G300"/>
  <c r="E300"/>
  <c r="J300"/>
  <c r="D300"/>
  <c r="I300"/>
  <c r="C296"/>
  <c r="M296"/>
  <c r="G296"/>
  <c r="E296"/>
  <c r="J296"/>
  <c r="D296"/>
  <c r="I296"/>
  <c r="C292"/>
  <c r="M292" s="1"/>
  <c r="G292"/>
  <c r="E292"/>
  <c r="J292"/>
  <c r="D292"/>
  <c r="I292"/>
  <c r="D289"/>
  <c r="H289"/>
  <c r="C289"/>
  <c r="M289" s="1"/>
  <c r="G289"/>
  <c r="F289"/>
  <c r="E289"/>
  <c r="D287"/>
  <c r="H287"/>
  <c r="C287"/>
  <c r="M287" s="1"/>
  <c r="G287"/>
  <c r="F287"/>
  <c r="E287"/>
  <c r="D285"/>
  <c r="H285"/>
  <c r="C285"/>
  <c r="M285" s="1"/>
  <c r="G285"/>
  <c r="F285"/>
  <c r="E285"/>
  <c r="D283"/>
  <c r="H283"/>
  <c r="C283"/>
  <c r="M283"/>
  <c r="G283"/>
  <c r="F283"/>
  <c r="E283"/>
  <c r="D281"/>
  <c r="H281"/>
  <c r="C281"/>
  <c r="M281" s="1"/>
  <c r="G281"/>
  <c r="F281"/>
  <c r="E281"/>
  <c r="D279"/>
  <c r="H279"/>
  <c r="C279"/>
  <c r="M279" s="1"/>
  <c r="G279"/>
  <c r="F279"/>
  <c r="E279"/>
  <c r="D277"/>
  <c r="H277"/>
  <c r="C277"/>
  <c r="M277" s="1"/>
  <c r="G277"/>
  <c r="F277"/>
  <c r="E277"/>
  <c r="D275"/>
  <c r="H275"/>
  <c r="C275"/>
  <c r="M275"/>
  <c r="G275"/>
  <c r="F275"/>
  <c r="E275"/>
  <c r="D273"/>
  <c r="H273"/>
  <c r="C273"/>
  <c r="M273" s="1"/>
  <c r="G273"/>
  <c r="F273"/>
  <c r="E273"/>
  <c r="D271"/>
  <c r="H271"/>
  <c r="C271"/>
  <c r="M271" s="1"/>
  <c r="G271"/>
  <c r="F271"/>
  <c r="E271"/>
  <c r="D269"/>
  <c r="H269"/>
  <c r="C269"/>
  <c r="M269" s="1"/>
  <c r="G269"/>
  <c r="F269"/>
  <c r="E269"/>
  <c r="D267"/>
  <c r="H267"/>
  <c r="C267"/>
  <c r="M267"/>
  <c r="G267"/>
  <c r="F267"/>
  <c r="E267"/>
  <c r="D265"/>
  <c r="H265"/>
  <c r="C265"/>
  <c r="M265" s="1"/>
  <c r="G265"/>
  <c r="F265"/>
  <c r="E265"/>
  <c r="D263"/>
  <c r="H263"/>
  <c r="C263"/>
  <c r="M263" s="1"/>
  <c r="G263"/>
  <c r="F263"/>
  <c r="E263"/>
  <c r="D261"/>
  <c r="H261"/>
  <c r="C261"/>
  <c r="M261" s="1"/>
  <c r="G261"/>
  <c r="F261"/>
  <c r="E261"/>
  <c r="D259"/>
  <c r="H259"/>
  <c r="C259"/>
  <c r="M259"/>
  <c r="G259"/>
  <c r="F259"/>
  <c r="E259"/>
  <c r="D257"/>
  <c r="H257"/>
  <c r="C257"/>
  <c r="M257" s="1"/>
  <c r="G257"/>
  <c r="F257"/>
  <c r="E257"/>
  <c r="D255"/>
  <c r="H255"/>
  <c r="C255"/>
  <c r="M255" s="1"/>
  <c r="G255"/>
  <c r="F255"/>
  <c r="E255"/>
  <c r="D253"/>
  <c r="H253"/>
  <c r="C253"/>
  <c r="M253" s="1"/>
  <c r="G253"/>
  <c r="F253"/>
  <c r="E253"/>
  <c r="D251"/>
  <c r="H251"/>
  <c r="C251"/>
  <c r="M251"/>
  <c r="G251"/>
  <c r="F251"/>
  <c r="E251"/>
  <c r="D249"/>
  <c r="H249"/>
  <c r="C249"/>
  <c r="M249" s="1"/>
  <c r="G249"/>
  <c r="F249"/>
  <c r="E249"/>
  <c r="D247"/>
  <c r="H247"/>
  <c r="C247"/>
  <c r="M247" s="1"/>
  <c r="G247"/>
  <c r="F247"/>
  <c r="E247"/>
  <c r="D245"/>
  <c r="H245"/>
  <c r="C245"/>
  <c r="M245" s="1"/>
  <c r="G245"/>
  <c r="F245"/>
  <c r="E245"/>
  <c r="D243"/>
  <c r="H243"/>
  <c r="C243"/>
  <c r="M243"/>
  <c r="G243"/>
  <c r="F243"/>
  <c r="E243"/>
  <c r="D241"/>
  <c r="H241"/>
  <c r="C241"/>
  <c r="M241" s="1"/>
  <c r="G241"/>
  <c r="F241"/>
  <c r="E241"/>
  <c r="D239"/>
  <c r="H239"/>
  <c r="C239"/>
  <c r="M239" s="1"/>
  <c r="G239"/>
  <c r="F239"/>
  <c r="E239"/>
  <c r="D237"/>
  <c r="H237"/>
  <c r="C237"/>
  <c r="M237" s="1"/>
  <c r="G237"/>
  <c r="F237"/>
  <c r="E237"/>
  <c r="D235"/>
  <c r="H235"/>
  <c r="C235"/>
  <c r="M235"/>
  <c r="G235"/>
  <c r="F235"/>
  <c r="E235"/>
  <c r="D233"/>
  <c r="H233"/>
  <c r="C233"/>
  <c r="M233" s="1"/>
  <c r="G233"/>
  <c r="F233"/>
  <c r="E233"/>
  <c r="D231"/>
  <c r="H231"/>
  <c r="C231"/>
  <c r="M231" s="1"/>
  <c r="G231"/>
  <c r="F231"/>
  <c r="E231"/>
  <c r="D229"/>
  <c r="H229"/>
  <c r="C229"/>
  <c r="M229" s="1"/>
  <c r="G229"/>
  <c r="F229"/>
  <c r="E229"/>
  <c r="D227"/>
  <c r="H227"/>
  <c r="C227"/>
  <c r="M227"/>
  <c r="G227"/>
  <c r="F227"/>
  <c r="E227"/>
  <c r="D225"/>
  <c r="H225"/>
  <c r="C225"/>
  <c r="M225" s="1"/>
  <c r="G225"/>
  <c r="F225"/>
  <c r="E225"/>
  <c r="D223"/>
  <c r="H223"/>
  <c r="C223"/>
  <c r="M223"/>
  <c r="G223"/>
  <c r="F223"/>
  <c r="E223"/>
  <c r="D221"/>
  <c r="H221"/>
  <c r="C221"/>
  <c r="M221" s="1"/>
  <c r="G221"/>
  <c r="F221"/>
  <c r="E221"/>
  <c r="D219"/>
  <c r="H219"/>
  <c r="C219"/>
  <c r="M219" s="1"/>
  <c r="G219"/>
  <c r="F219"/>
  <c r="E219"/>
  <c r="D217"/>
  <c r="H217"/>
  <c r="C217"/>
  <c r="M217"/>
  <c r="G217"/>
  <c r="F217"/>
  <c r="E217"/>
  <c r="D215"/>
  <c r="H215"/>
  <c r="C215"/>
  <c r="M215" s="1"/>
  <c r="G215"/>
  <c r="F215"/>
  <c r="E215"/>
  <c r="D213"/>
  <c r="H213"/>
  <c r="C213"/>
  <c r="M213" s="1"/>
  <c r="G213"/>
  <c r="F213"/>
  <c r="E213"/>
  <c r="D211"/>
  <c r="H211"/>
  <c r="C211"/>
  <c r="M211"/>
  <c r="G211"/>
  <c r="F211"/>
  <c r="E211"/>
  <c r="D209"/>
  <c r="H209"/>
  <c r="C209"/>
  <c r="M209" s="1"/>
  <c r="G209"/>
  <c r="F209"/>
  <c r="E209"/>
  <c r="D207"/>
  <c r="H207"/>
  <c r="C207"/>
  <c r="M207"/>
  <c r="G207"/>
  <c r="F207"/>
  <c r="E207"/>
  <c r="E200"/>
  <c r="I200"/>
  <c r="D200"/>
  <c r="J200"/>
  <c r="C200"/>
  <c r="M200" s="1"/>
  <c r="H200"/>
  <c r="G200"/>
  <c r="F200"/>
  <c r="E192"/>
  <c r="I192"/>
  <c r="D192"/>
  <c r="J192"/>
  <c r="C192"/>
  <c r="M192"/>
  <c r="H192"/>
  <c r="G192"/>
  <c r="F192"/>
  <c r="E184"/>
  <c r="I184"/>
  <c r="D184"/>
  <c r="J184"/>
  <c r="C184"/>
  <c r="M184" s="1"/>
  <c r="H184"/>
  <c r="G184"/>
  <c r="F184"/>
  <c r="E176"/>
  <c r="I176"/>
  <c r="D176"/>
  <c r="J176"/>
  <c r="C176"/>
  <c r="M176" s="1"/>
  <c r="H176"/>
  <c r="G176"/>
  <c r="F176"/>
  <c r="E168"/>
  <c r="D168"/>
  <c r="I168"/>
  <c r="C168"/>
  <c r="M168" s="1"/>
  <c r="J168"/>
  <c r="H168"/>
  <c r="G168"/>
  <c r="F168"/>
  <c r="E165"/>
  <c r="I165"/>
  <c r="C165"/>
  <c r="M165" s="1"/>
  <c r="H165"/>
  <c r="G165"/>
  <c r="F165"/>
  <c r="J165"/>
  <c r="D165"/>
  <c r="E137"/>
  <c r="I137"/>
  <c r="C137"/>
  <c r="M137" s="1"/>
  <c r="H137"/>
  <c r="F137"/>
  <c r="D137"/>
  <c r="G137"/>
  <c r="J137"/>
  <c r="E102"/>
  <c r="I102"/>
  <c r="G102"/>
  <c r="C102"/>
  <c r="M102" s="1"/>
  <c r="J102"/>
  <c r="H102"/>
  <c r="F102"/>
  <c r="D102"/>
  <c r="D40" i="5"/>
  <c r="E29"/>
  <c r="E23"/>
  <c r="G20"/>
  <c r="E18"/>
  <c r="D12"/>
  <c r="E11"/>
  <c r="H298" i="4"/>
  <c r="H294"/>
  <c r="H290"/>
  <c r="J288"/>
  <c r="J286"/>
  <c r="J284"/>
  <c r="J282"/>
  <c r="J280"/>
  <c r="J278"/>
  <c r="J276"/>
  <c r="J274"/>
  <c r="J272"/>
  <c r="J270"/>
  <c r="J268"/>
  <c r="J266"/>
  <c r="J264"/>
  <c r="J262"/>
  <c r="J260"/>
  <c r="J258"/>
  <c r="J256"/>
  <c r="J254"/>
  <c r="J252"/>
  <c r="J250"/>
  <c r="J248"/>
  <c r="J246"/>
  <c r="J244"/>
  <c r="J242"/>
  <c r="J240"/>
  <c r="J238"/>
  <c r="J236"/>
  <c r="J234"/>
  <c r="J232"/>
  <c r="J230"/>
  <c r="J228"/>
  <c r="J226"/>
  <c r="J224"/>
  <c r="J222"/>
  <c r="J220"/>
  <c r="J218"/>
  <c r="J216"/>
  <c r="J214"/>
  <c r="J212"/>
  <c r="J210"/>
  <c r="J208"/>
  <c r="J206"/>
  <c r="E205"/>
  <c r="C205"/>
  <c r="M205" s="1"/>
  <c r="H205"/>
  <c r="G205"/>
  <c r="E147"/>
  <c r="I147"/>
  <c r="F147"/>
  <c r="D147"/>
  <c r="C147"/>
  <c r="M147" s="1"/>
  <c r="J147"/>
  <c r="E136"/>
  <c r="I136"/>
  <c r="D136"/>
  <c r="J136"/>
  <c r="C136"/>
  <c r="M136"/>
  <c r="H136"/>
  <c r="E134"/>
  <c r="I134"/>
  <c r="G134"/>
  <c r="C134"/>
  <c r="M134" s="1"/>
  <c r="J134"/>
  <c r="H134"/>
  <c r="E132"/>
  <c r="I132"/>
  <c r="D132"/>
  <c r="J132"/>
  <c r="F132"/>
  <c r="C132"/>
  <c r="M132" s="1"/>
  <c r="E127"/>
  <c r="I127"/>
  <c r="F127"/>
  <c r="G127"/>
  <c r="D127"/>
  <c r="E125"/>
  <c r="I125"/>
  <c r="C125"/>
  <c r="M125"/>
  <c r="H125"/>
  <c r="D125"/>
  <c r="J125"/>
  <c r="E124"/>
  <c r="I124"/>
  <c r="D124"/>
  <c r="J124"/>
  <c r="H124"/>
  <c r="G124"/>
  <c r="E113"/>
  <c r="I113"/>
  <c r="C113"/>
  <c r="M113" s="1"/>
  <c r="H113"/>
  <c r="J113"/>
  <c r="G113"/>
  <c r="E106"/>
  <c r="I106"/>
  <c r="G106"/>
  <c r="H106"/>
  <c r="F106"/>
  <c r="E105"/>
  <c r="I105"/>
  <c r="C105"/>
  <c r="M105" s="1"/>
  <c r="H105"/>
  <c r="F105"/>
  <c r="D105"/>
  <c r="E73" i="5"/>
  <c r="I69"/>
  <c r="D69"/>
  <c r="E57"/>
  <c r="I53"/>
  <c r="D53"/>
  <c r="E41"/>
  <c r="I37"/>
  <c r="D37"/>
  <c r="E25"/>
  <c r="I21"/>
  <c r="D21"/>
  <c r="D205" i="4"/>
  <c r="D201"/>
  <c r="D197"/>
  <c r="D193"/>
  <c r="D189"/>
  <c r="D185"/>
  <c r="D181"/>
  <c r="D177"/>
  <c r="D173"/>
  <c r="D169"/>
  <c r="C154"/>
  <c r="M154"/>
  <c r="G153"/>
  <c r="G131"/>
  <c r="G116"/>
  <c r="C111"/>
  <c r="M111" s="1"/>
  <c r="H95"/>
  <c r="F93"/>
  <c r="C92"/>
  <c r="M92" s="1"/>
  <c r="C299"/>
  <c r="M299" s="1"/>
  <c r="G299"/>
  <c r="C297"/>
  <c r="M297" s="1"/>
  <c r="G297"/>
  <c r="C295"/>
  <c r="M295"/>
  <c r="G295"/>
  <c r="C293"/>
  <c r="M293" s="1"/>
  <c r="G293"/>
  <c r="C291"/>
  <c r="M291"/>
  <c r="G291"/>
  <c r="E203"/>
  <c r="I203"/>
  <c r="F203"/>
  <c r="D203"/>
  <c r="J203"/>
  <c r="E199"/>
  <c r="I199"/>
  <c r="F199"/>
  <c r="D199"/>
  <c r="J199"/>
  <c r="E195"/>
  <c r="I195"/>
  <c r="F195"/>
  <c r="D195"/>
  <c r="J195"/>
  <c r="E191"/>
  <c r="I191"/>
  <c r="F191"/>
  <c r="D191"/>
  <c r="J191"/>
  <c r="E187"/>
  <c r="I187"/>
  <c r="F187"/>
  <c r="D187"/>
  <c r="J187"/>
  <c r="E183"/>
  <c r="I183"/>
  <c r="F183"/>
  <c r="D183"/>
  <c r="J183"/>
  <c r="E179"/>
  <c r="I179"/>
  <c r="F179"/>
  <c r="D179"/>
  <c r="J179"/>
  <c r="E175"/>
  <c r="I175"/>
  <c r="F175"/>
  <c r="D175"/>
  <c r="J175"/>
  <c r="E171"/>
  <c r="I171"/>
  <c r="F171"/>
  <c r="D171"/>
  <c r="J171"/>
  <c r="E163"/>
  <c r="I163"/>
  <c r="F163"/>
  <c r="D163"/>
  <c r="C163"/>
  <c r="M163"/>
  <c r="J163"/>
  <c r="E152"/>
  <c r="I152"/>
  <c r="D152"/>
  <c r="J152"/>
  <c r="C152"/>
  <c r="M152" s="1"/>
  <c r="H152"/>
  <c r="E150"/>
  <c r="I150"/>
  <c r="G150"/>
  <c r="C150"/>
  <c r="M150"/>
  <c r="J150"/>
  <c r="H150"/>
  <c r="E148"/>
  <c r="I148"/>
  <c r="D148"/>
  <c r="J148"/>
  <c r="F148"/>
  <c r="C148"/>
  <c r="M148" s="1"/>
  <c r="E143"/>
  <c r="I143"/>
  <c r="F143"/>
  <c r="G143"/>
  <c r="D143"/>
  <c r="E141"/>
  <c r="I141"/>
  <c r="C141"/>
  <c r="M141" s="1"/>
  <c r="H141"/>
  <c r="D141"/>
  <c r="J141"/>
  <c r="E140"/>
  <c r="I140"/>
  <c r="D140"/>
  <c r="J140"/>
  <c r="H140"/>
  <c r="G140"/>
  <c r="E133"/>
  <c r="I133"/>
  <c r="C133"/>
  <c r="M133"/>
  <c r="H133"/>
  <c r="G133"/>
  <c r="F133"/>
  <c r="E129"/>
  <c r="I129"/>
  <c r="C129"/>
  <c r="M129" s="1"/>
  <c r="H129"/>
  <c r="J129"/>
  <c r="G129"/>
  <c r="E122"/>
  <c r="I122"/>
  <c r="G122"/>
  <c r="H122"/>
  <c r="F122"/>
  <c r="E121"/>
  <c r="I121"/>
  <c r="C121"/>
  <c r="M121" s="1"/>
  <c r="H121"/>
  <c r="F121"/>
  <c r="D121"/>
  <c r="E112"/>
  <c r="I112"/>
  <c r="D112"/>
  <c r="J112"/>
  <c r="G112"/>
  <c r="F112"/>
  <c r="E99"/>
  <c r="I99"/>
  <c r="F99"/>
  <c r="D99"/>
  <c r="C99"/>
  <c r="M99"/>
  <c r="J99"/>
  <c r="E79"/>
  <c r="I79"/>
  <c r="F79"/>
  <c r="J79"/>
  <c r="G79"/>
  <c r="H79"/>
  <c r="D79"/>
  <c r="C79"/>
  <c r="M79"/>
  <c r="E69" i="5"/>
  <c r="E53"/>
  <c r="E37"/>
  <c r="E21"/>
  <c r="E95" i="4"/>
  <c r="I95"/>
  <c r="F95"/>
  <c r="G95"/>
  <c r="D95"/>
  <c r="E93"/>
  <c r="I93"/>
  <c r="C93"/>
  <c r="M93" s="1"/>
  <c r="H93"/>
  <c r="D93"/>
  <c r="J93"/>
  <c r="E92"/>
  <c r="I92"/>
  <c r="D92"/>
  <c r="J92"/>
  <c r="H92"/>
  <c r="G92"/>
  <c r="E89"/>
  <c r="I89"/>
  <c r="F89"/>
  <c r="J89"/>
  <c r="G89"/>
  <c r="C89"/>
  <c r="M89" s="1"/>
  <c r="D89"/>
  <c r="E87"/>
  <c r="I87"/>
  <c r="F87"/>
  <c r="J87"/>
  <c r="G87"/>
  <c r="H87"/>
  <c r="D87"/>
  <c r="C87"/>
  <c r="M87" s="1"/>
  <c r="E201"/>
  <c r="I201"/>
  <c r="C201"/>
  <c r="M201" s="1"/>
  <c r="H201"/>
  <c r="G201"/>
  <c r="E197"/>
  <c r="I197"/>
  <c r="C197"/>
  <c r="M197"/>
  <c r="H197"/>
  <c r="G197"/>
  <c r="E193"/>
  <c r="I193"/>
  <c r="C193"/>
  <c r="M193" s="1"/>
  <c r="H193"/>
  <c r="G193"/>
  <c r="E189"/>
  <c r="I189"/>
  <c r="C189"/>
  <c r="M189"/>
  <c r="H189"/>
  <c r="G189"/>
  <c r="E185"/>
  <c r="I185"/>
  <c r="C185"/>
  <c r="M185" s="1"/>
  <c r="H185"/>
  <c r="G185"/>
  <c r="E181"/>
  <c r="I181"/>
  <c r="C181"/>
  <c r="M181" s="1"/>
  <c r="H181"/>
  <c r="G181"/>
  <c r="E177"/>
  <c r="I177"/>
  <c r="C177"/>
  <c r="M177" s="1"/>
  <c r="H177"/>
  <c r="G177"/>
  <c r="E173"/>
  <c r="I173"/>
  <c r="C173"/>
  <c r="M173" s="1"/>
  <c r="H173"/>
  <c r="G173"/>
  <c r="E169"/>
  <c r="I169"/>
  <c r="C169"/>
  <c r="M169" s="1"/>
  <c r="H169"/>
  <c r="G169"/>
  <c r="E161"/>
  <c r="I161"/>
  <c r="C161"/>
  <c r="M161"/>
  <c r="H161"/>
  <c r="J161"/>
  <c r="G161"/>
  <c r="E154"/>
  <c r="I154"/>
  <c r="G154"/>
  <c r="H154"/>
  <c r="F154"/>
  <c r="E153"/>
  <c r="I153"/>
  <c r="C153"/>
  <c r="M153"/>
  <c r="H153"/>
  <c r="F153"/>
  <c r="D153"/>
  <c r="E131"/>
  <c r="I131"/>
  <c r="F131"/>
  <c r="D131"/>
  <c r="C131"/>
  <c r="M131" s="1"/>
  <c r="J131"/>
  <c r="E120"/>
  <c r="I120"/>
  <c r="D120"/>
  <c r="J120"/>
  <c r="C120"/>
  <c r="M120"/>
  <c r="H120"/>
  <c r="E118"/>
  <c r="I118"/>
  <c r="G118"/>
  <c r="C118"/>
  <c r="M118" s="1"/>
  <c r="J118"/>
  <c r="H118"/>
  <c r="E116"/>
  <c r="I116"/>
  <c r="D116"/>
  <c r="J116"/>
  <c r="F116"/>
  <c r="C116"/>
  <c r="M116" s="1"/>
  <c r="E111"/>
  <c r="I111"/>
  <c r="F111"/>
  <c r="G111"/>
  <c r="D111"/>
  <c r="E109"/>
  <c r="I109"/>
  <c r="C109"/>
  <c r="M109" s="1"/>
  <c r="H109"/>
  <c r="D109"/>
  <c r="J109"/>
  <c r="E108"/>
  <c r="I108"/>
  <c r="D108"/>
  <c r="J108"/>
  <c r="H108"/>
  <c r="G108"/>
  <c r="E97"/>
  <c r="I97"/>
  <c r="C97"/>
  <c r="M97"/>
  <c r="H97"/>
  <c r="J97"/>
  <c r="G97"/>
  <c r="C95"/>
  <c r="M95" s="1"/>
  <c r="E167"/>
  <c r="I167"/>
  <c r="F167"/>
  <c r="E158"/>
  <c r="I158"/>
  <c r="G158"/>
  <c r="E151"/>
  <c r="I151"/>
  <c r="F151"/>
  <c r="E142"/>
  <c r="I142"/>
  <c r="G142"/>
  <c r="E135"/>
  <c r="I135"/>
  <c r="F135"/>
  <c r="E126"/>
  <c r="I126"/>
  <c r="G126"/>
  <c r="E119"/>
  <c r="I119"/>
  <c r="F119"/>
  <c r="E110"/>
  <c r="I110"/>
  <c r="G110"/>
  <c r="E103"/>
  <c r="I103"/>
  <c r="F103"/>
  <c r="E94"/>
  <c r="I94"/>
  <c r="G94"/>
  <c r="E83"/>
  <c r="I83"/>
  <c r="F83"/>
  <c r="J83"/>
  <c r="G83"/>
  <c r="H83"/>
  <c r="E71"/>
  <c r="I71"/>
  <c r="F71"/>
  <c r="J71"/>
  <c r="H71"/>
  <c r="G71"/>
  <c r="D71"/>
  <c r="C71"/>
  <c r="M71" s="1"/>
  <c r="J162"/>
  <c r="D158"/>
  <c r="J146"/>
  <c r="D142"/>
  <c r="J130"/>
  <c r="D126"/>
  <c r="J114"/>
  <c r="D110"/>
  <c r="J98"/>
  <c r="D94"/>
  <c r="E202"/>
  <c r="I202"/>
  <c r="E198"/>
  <c r="I198"/>
  <c r="E194"/>
  <c r="I194"/>
  <c r="E190"/>
  <c r="I190"/>
  <c r="E186"/>
  <c r="I186"/>
  <c r="E182"/>
  <c r="I182"/>
  <c r="E178"/>
  <c r="I178"/>
  <c r="E174"/>
  <c r="I174"/>
  <c r="E170"/>
  <c r="I170"/>
  <c r="E162"/>
  <c r="I162"/>
  <c r="G162"/>
  <c r="E155"/>
  <c r="I155"/>
  <c r="F155"/>
  <c r="E146"/>
  <c r="I146"/>
  <c r="G146"/>
  <c r="E139"/>
  <c r="I139"/>
  <c r="F139"/>
  <c r="E130"/>
  <c r="I130"/>
  <c r="G130"/>
  <c r="E123"/>
  <c r="I123"/>
  <c r="F123"/>
  <c r="E114"/>
  <c r="I114"/>
  <c r="G114"/>
  <c r="E107"/>
  <c r="I107"/>
  <c r="F107"/>
  <c r="E98"/>
  <c r="I98"/>
  <c r="G98"/>
  <c r="E85"/>
  <c r="I85"/>
  <c r="F85"/>
  <c r="J85"/>
  <c r="G85"/>
  <c r="C85"/>
  <c r="M85" s="1"/>
  <c r="E75"/>
  <c r="I75"/>
  <c r="F75"/>
  <c r="J75"/>
  <c r="G75"/>
  <c r="H75"/>
  <c r="D75"/>
  <c r="D162"/>
  <c r="D146"/>
  <c r="D130"/>
  <c r="D114"/>
  <c r="D98"/>
  <c r="E81"/>
  <c r="I81"/>
  <c r="F81"/>
  <c r="J81"/>
  <c r="G81"/>
  <c r="E77"/>
  <c r="I77"/>
  <c r="F77"/>
  <c r="J77"/>
  <c r="G77"/>
  <c r="E73"/>
  <c r="I73"/>
  <c r="F73"/>
  <c r="J73"/>
  <c r="G73"/>
  <c r="E67"/>
  <c r="I67"/>
  <c r="F67"/>
  <c r="J67"/>
  <c r="H67"/>
  <c r="G67"/>
  <c r="E91"/>
  <c r="I91"/>
  <c r="E69"/>
  <c r="I69"/>
  <c r="F69"/>
  <c r="J69"/>
  <c r="H69"/>
  <c r="G69"/>
  <c r="F91"/>
  <c r="C81"/>
  <c r="M81" s="1"/>
  <c r="C77"/>
  <c r="M77" s="1"/>
  <c r="C73"/>
  <c r="M73" s="1"/>
  <c r="E90"/>
  <c r="I90"/>
  <c r="F90"/>
  <c r="J90"/>
  <c r="E88"/>
  <c r="I88"/>
  <c r="F88"/>
  <c r="J88"/>
  <c r="E86"/>
  <c r="I86"/>
  <c r="F86"/>
  <c r="J86"/>
  <c r="E84"/>
  <c r="I84"/>
  <c r="F84"/>
  <c r="J84"/>
  <c r="E82"/>
  <c r="I82"/>
  <c r="F82"/>
  <c r="J82"/>
  <c r="E80"/>
  <c r="I80"/>
  <c r="F80"/>
  <c r="J80"/>
  <c r="E78"/>
  <c r="I78"/>
  <c r="F78"/>
  <c r="J78"/>
  <c r="E76"/>
  <c r="I76"/>
  <c r="F76"/>
  <c r="J76"/>
  <c r="E74"/>
  <c r="I74"/>
  <c r="F74"/>
  <c r="J74"/>
  <c r="E72"/>
  <c r="I72"/>
  <c r="F72"/>
  <c r="J72"/>
  <c r="E70"/>
  <c r="I70"/>
  <c r="F70"/>
  <c r="J70"/>
  <c r="E68"/>
  <c r="I68"/>
  <c r="F68"/>
  <c r="J68"/>
  <c r="E66"/>
  <c r="I66"/>
  <c r="C66"/>
  <c r="M66" s="1"/>
  <c r="G66"/>
  <c r="F66"/>
  <c r="J66"/>
  <c r="E65"/>
  <c r="I65"/>
  <c r="C65"/>
  <c r="M65"/>
  <c r="G65"/>
  <c r="F65"/>
  <c r="J65"/>
  <c r="E64"/>
  <c r="I64"/>
  <c r="C64"/>
  <c r="M64" s="1"/>
  <c r="G64"/>
  <c r="F64"/>
  <c r="J64"/>
  <c r="E63"/>
  <c r="I63"/>
  <c r="C63"/>
  <c r="M63" s="1"/>
  <c r="G63"/>
  <c r="F63"/>
  <c r="J63"/>
  <c r="E62"/>
  <c r="I62"/>
  <c r="C62"/>
  <c r="M62"/>
  <c r="G62"/>
  <c r="F62"/>
  <c r="J62"/>
  <c r="E61"/>
  <c r="I61"/>
  <c r="C61"/>
  <c r="M61" s="1"/>
  <c r="G61"/>
  <c r="F61"/>
  <c r="J61"/>
  <c r="E60"/>
  <c r="I60"/>
  <c r="C60"/>
  <c r="M60"/>
  <c r="G60"/>
  <c r="F60"/>
  <c r="J60"/>
  <c r="E59"/>
  <c r="I59"/>
  <c r="C59"/>
  <c r="M59" s="1"/>
  <c r="G59"/>
  <c r="F59"/>
  <c r="J59"/>
  <c r="E58"/>
  <c r="I58"/>
  <c r="C58"/>
  <c r="M58" s="1"/>
  <c r="G58"/>
  <c r="F58"/>
  <c r="J58"/>
  <c r="E57"/>
  <c r="I57"/>
  <c r="C57"/>
  <c r="M57"/>
  <c r="G57"/>
  <c r="F57"/>
  <c r="J57"/>
  <c r="E56"/>
  <c r="I56"/>
  <c r="C56"/>
  <c r="M56" s="1"/>
  <c r="G56"/>
  <c r="F56"/>
  <c r="J56"/>
  <c r="E55"/>
  <c r="I55"/>
  <c r="C55"/>
  <c r="M55" s="1"/>
  <c r="G55"/>
  <c r="F55"/>
  <c r="J55"/>
  <c r="E54"/>
  <c r="I54"/>
  <c r="C54"/>
  <c r="M54" s="1"/>
  <c r="G54"/>
  <c r="F54"/>
  <c r="J54"/>
  <c r="E53"/>
  <c r="I53"/>
  <c r="C53"/>
  <c r="M53"/>
  <c r="G53"/>
  <c r="F53"/>
  <c r="J53"/>
  <c r="E52"/>
  <c r="I52"/>
  <c r="C52"/>
  <c r="M52" s="1"/>
  <c r="G52"/>
  <c r="F52"/>
  <c r="J52"/>
  <c r="E51"/>
  <c r="I51"/>
  <c r="C51"/>
  <c r="M51" s="1"/>
  <c r="G51"/>
  <c r="F51"/>
  <c r="J51"/>
  <c r="E50"/>
  <c r="I50"/>
  <c r="C50"/>
  <c r="M50" s="1"/>
  <c r="G50"/>
  <c r="F50"/>
  <c r="J50"/>
  <c r="E49"/>
  <c r="I49"/>
  <c r="C49"/>
  <c r="M49"/>
  <c r="G49"/>
  <c r="F49"/>
  <c r="J49"/>
  <c r="E48"/>
  <c r="I48"/>
  <c r="C48"/>
  <c r="M48" s="1"/>
  <c r="G48"/>
  <c r="F48"/>
  <c r="J48"/>
  <c r="E47"/>
  <c r="I47"/>
  <c r="C47"/>
  <c r="M47" s="1"/>
  <c r="G47"/>
  <c r="F47"/>
  <c r="J47"/>
  <c r="E46"/>
  <c r="I46"/>
  <c r="C46"/>
  <c r="M46" s="1"/>
  <c r="G46"/>
  <c r="F46"/>
  <c r="J46"/>
  <c r="E45"/>
  <c r="I45"/>
  <c r="C45"/>
  <c r="M45"/>
  <c r="G45"/>
  <c r="F45"/>
  <c r="J45"/>
  <c r="E44"/>
  <c r="I44"/>
  <c r="C44"/>
  <c r="M44" s="1"/>
  <c r="G44"/>
  <c r="F44"/>
  <c r="J44"/>
  <c r="E43"/>
  <c r="I43"/>
  <c r="C43"/>
  <c r="M43" s="1"/>
  <c r="G43"/>
  <c r="F43"/>
  <c r="J43"/>
  <c r="E42"/>
  <c r="I42"/>
  <c r="C42"/>
  <c r="M42" s="1"/>
  <c r="G42"/>
  <c r="F42"/>
  <c r="J42"/>
  <c r="E41"/>
  <c r="I41"/>
  <c r="C41"/>
  <c r="M41"/>
  <c r="G41"/>
  <c r="F41"/>
  <c r="J41"/>
  <c r="E40"/>
  <c r="I40"/>
  <c r="C40"/>
  <c r="M40" s="1"/>
  <c r="G40"/>
  <c r="F40"/>
  <c r="J40"/>
  <c r="E39"/>
  <c r="I39"/>
  <c r="C39"/>
  <c r="M39" s="1"/>
  <c r="G39"/>
  <c r="F39"/>
  <c r="J39"/>
  <c r="E38"/>
  <c r="I38"/>
  <c r="C38"/>
  <c r="M38" s="1"/>
  <c r="G38"/>
  <c r="F38"/>
  <c r="J38"/>
  <c r="E37"/>
  <c r="I37"/>
  <c r="C37"/>
  <c r="M37"/>
  <c r="G37"/>
  <c r="F37"/>
  <c r="J37"/>
  <c r="E36"/>
  <c r="I36"/>
  <c r="C36"/>
  <c r="M36" s="1"/>
  <c r="G36"/>
  <c r="F36"/>
  <c r="J36"/>
  <c r="E35"/>
  <c r="I35"/>
  <c r="C35"/>
  <c r="M35" s="1"/>
  <c r="G35"/>
  <c r="F35"/>
  <c r="J35"/>
  <c r="E34"/>
  <c r="I34"/>
  <c r="C34"/>
  <c r="M34" s="1"/>
  <c r="G34"/>
  <c r="F34"/>
  <c r="J34"/>
  <c r="E33"/>
  <c r="I33"/>
  <c r="C33"/>
  <c r="M33"/>
  <c r="G33"/>
  <c r="F33"/>
  <c r="J33"/>
  <c r="E32"/>
  <c r="I32"/>
  <c r="C32"/>
  <c r="M32" s="1"/>
  <c r="G32"/>
  <c r="F32"/>
  <c r="J32"/>
  <c r="E31"/>
  <c r="I31"/>
  <c r="C31"/>
  <c r="M31" s="1"/>
  <c r="G31"/>
  <c r="F31"/>
  <c r="J31"/>
  <c r="E30"/>
  <c r="I30"/>
  <c r="C30"/>
  <c r="M30" s="1"/>
  <c r="G30"/>
  <c r="F30"/>
  <c r="J30"/>
  <c r="E29"/>
  <c r="I29"/>
  <c r="C29"/>
  <c r="M29"/>
  <c r="G29"/>
  <c r="F29"/>
  <c r="J29"/>
  <c r="E28"/>
  <c r="I28"/>
  <c r="C28"/>
  <c r="M28" s="1"/>
  <c r="G28"/>
  <c r="F28"/>
  <c r="J28"/>
  <c r="E27"/>
  <c r="I27"/>
  <c r="C27"/>
  <c r="M27" s="1"/>
  <c r="G27"/>
  <c r="F27"/>
  <c r="J27"/>
  <c r="E26"/>
  <c r="I26"/>
  <c r="C26"/>
  <c r="M26" s="1"/>
  <c r="G26"/>
  <c r="F26"/>
  <c r="J26"/>
  <c r="E25"/>
  <c r="I25"/>
  <c r="C25"/>
  <c r="M25"/>
  <c r="G25"/>
  <c r="F25"/>
  <c r="J25"/>
  <c r="E24"/>
  <c r="I24"/>
  <c r="C24"/>
  <c r="M24" s="1"/>
  <c r="G24"/>
  <c r="F24"/>
  <c r="J24"/>
  <c r="E23"/>
  <c r="I23"/>
  <c r="C23"/>
  <c r="M23" s="1"/>
  <c r="G23"/>
  <c r="F23"/>
  <c r="J23"/>
  <c r="E22"/>
  <c r="I22"/>
  <c r="C22"/>
  <c r="M22" s="1"/>
  <c r="G22"/>
  <c r="F22"/>
  <c r="J22"/>
  <c r="E21"/>
  <c r="I21"/>
  <c r="C21"/>
  <c r="M21"/>
  <c r="G21"/>
  <c r="F21"/>
  <c r="J21"/>
  <c r="E20"/>
  <c r="I20"/>
  <c r="C20"/>
  <c r="M20" s="1"/>
  <c r="G20"/>
  <c r="F20"/>
  <c r="J20"/>
  <c r="E19"/>
  <c r="I19"/>
  <c r="C19"/>
  <c r="M19" s="1"/>
  <c r="G19"/>
  <c r="F19"/>
  <c r="J19"/>
  <c r="E18"/>
  <c r="I18"/>
  <c r="C18"/>
  <c r="M18" s="1"/>
  <c r="G18"/>
  <c r="F18"/>
  <c r="J18"/>
  <c r="E17"/>
  <c r="I17"/>
  <c r="C17"/>
  <c r="M17"/>
  <c r="G17"/>
  <c r="F17"/>
  <c r="J17"/>
  <c r="E16"/>
  <c r="I16"/>
  <c r="C16"/>
  <c r="M16" s="1"/>
  <c r="G16"/>
  <c r="F16"/>
  <c r="J16"/>
  <c r="E15"/>
  <c r="I15"/>
  <c r="C15"/>
  <c r="M15" s="1"/>
  <c r="G15"/>
  <c r="F15"/>
  <c r="J15"/>
  <c r="E14"/>
  <c r="I14"/>
  <c r="C14"/>
  <c r="M14" s="1"/>
  <c r="G14"/>
  <c r="F14"/>
  <c r="J14"/>
  <c r="E13"/>
  <c r="I13"/>
  <c r="C13"/>
  <c r="M13"/>
  <c r="G13"/>
  <c r="F13"/>
  <c r="J13"/>
  <c r="E12"/>
  <c r="I12"/>
  <c r="C12"/>
  <c r="M12" s="1"/>
  <c r="G12"/>
  <c r="F12"/>
  <c r="J12"/>
  <c r="E11"/>
  <c r="I11"/>
  <c r="C11"/>
  <c r="M11" s="1"/>
  <c r="G11"/>
  <c r="F11"/>
  <c r="J11"/>
  <c r="C90"/>
  <c r="M90"/>
  <c r="C88"/>
  <c r="M88" s="1"/>
  <c r="C86"/>
  <c r="M86" s="1"/>
  <c r="C84"/>
  <c r="M84" s="1"/>
  <c r="C82"/>
  <c r="M82"/>
  <c r="C80"/>
  <c r="M80" s="1"/>
  <c r="C78"/>
  <c r="M78" s="1"/>
  <c r="C76"/>
  <c r="M76" s="1"/>
  <c r="C74"/>
  <c r="M74"/>
  <c r="C72"/>
  <c r="M72" s="1"/>
  <c r="C70"/>
  <c r="M70" s="1"/>
  <c r="C68"/>
  <c r="M68" s="1"/>
  <c r="A2"/>
  <c r="C8" i="15"/>
  <c r="E53" i="14"/>
  <c r="D53"/>
  <c r="F53" s="1"/>
  <c r="C53"/>
  <c r="L53" s="1"/>
  <c r="D26"/>
  <c r="E26"/>
  <c r="C26"/>
  <c r="L26" s="1"/>
  <c r="F26"/>
  <c r="L23" i="11"/>
  <c r="M23"/>
  <c r="D35" i="14"/>
  <c r="C35"/>
  <c r="L35" s="1"/>
  <c r="M19" i="11"/>
  <c r="L19"/>
  <c r="M20"/>
  <c r="L20"/>
  <c r="M18"/>
  <c r="L18"/>
  <c r="E28" i="14"/>
  <c r="D28"/>
  <c r="F28" s="1"/>
  <c r="C28"/>
  <c r="L28" s="1"/>
  <c r="D60"/>
  <c r="E60"/>
  <c r="C60"/>
  <c r="L60" s="1"/>
  <c r="F60"/>
  <c r="E90"/>
  <c r="D90"/>
  <c r="F90" s="1"/>
  <c r="C90"/>
  <c r="L90" s="1"/>
  <c r="F179" i="11"/>
  <c r="E179"/>
  <c r="G179"/>
  <c r="H179"/>
  <c r="I179"/>
  <c r="C179"/>
  <c r="L179" s="1"/>
  <c r="D179"/>
  <c r="I142"/>
  <c r="D142"/>
  <c r="G142"/>
  <c r="E142"/>
  <c r="F142"/>
  <c r="C142"/>
  <c r="L142" s="1"/>
  <c r="H142"/>
  <c r="H108"/>
  <c r="I108"/>
  <c r="F108"/>
  <c r="G108"/>
  <c r="E108"/>
  <c r="C108"/>
  <c r="L108" s="1"/>
  <c r="D108"/>
  <c r="E64"/>
  <c r="H64"/>
  <c r="G64"/>
  <c r="I64"/>
  <c r="C64"/>
  <c r="L64" s="1"/>
  <c r="D64"/>
  <c r="F64"/>
  <c r="E35" i="14"/>
  <c r="F35"/>
  <c r="E120" i="11"/>
  <c r="H120"/>
  <c r="G120"/>
  <c r="D120"/>
  <c r="I120"/>
  <c r="F120"/>
  <c r="C120"/>
  <c r="L120" s="1"/>
  <c r="D73"/>
  <c r="G73"/>
  <c r="E73"/>
  <c r="C73"/>
  <c r="L73" s="1"/>
  <c r="I73"/>
  <c r="H73"/>
  <c r="F73"/>
  <c r="E70"/>
  <c r="C70"/>
  <c r="L70" s="1"/>
  <c r="D70"/>
  <c r="G70"/>
  <c r="I70"/>
  <c r="F70"/>
  <c r="H70"/>
  <c r="H132"/>
  <c r="D132"/>
  <c r="I132"/>
  <c r="F132"/>
  <c r="E132"/>
  <c r="G132"/>
  <c r="C132"/>
  <c r="L132" s="1"/>
  <c r="C90"/>
  <c r="L90" s="1"/>
  <c r="E90"/>
  <c r="F90"/>
  <c r="D90"/>
  <c r="I90"/>
  <c r="G90"/>
  <c r="H90"/>
  <c r="H65"/>
  <c r="E65"/>
  <c r="C65"/>
  <c r="L65" s="1"/>
  <c r="F65"/>
  <c r="D65"/>
  <c r="I65"/>
  <c r="G65"/>
  <c r="H28"/>
  <c r="I28"/>
  <c r="C28"/>
  <c r="L28" s="1"/>
  <c r="D28"/>
  <c r="F28"/>
  <c r="E28"/>
  <c r="G28"/>
  <c r="D80" i="14"/>
  <c r="F80" s="1"/>
  <c r="E80"/>
  <c r="C80"/>
  <c r="L80"/>
  <c r="E194" i="11"/>
  <c r="H194"/>
  <c r="C194"/>
  <c r="L194"/>
  <c r="D194"/>
  <c r="F194"/>
  <c r="I194"/>
  <c r="G194"/>
  <c r="H97"/>
  <c r="E97"/>
  <c r="G97"/>
  <c r="C97"/>
  <c r="L97" s="1"/>
  <c r="F97"/>
  <c r="D97"/>
  <c r="I97"/>
  <c r="H83"/>
  <c r="E83"/>
  <c r="G83"/>
  <c r="C83"/>
  <c r="L83" s="1"/>
  <c r="I83"/>
  <c r="F83"/>
  <c r="D83"/>
  <c r="D39"/>
  <c r="I39"/>
  <c r="C39"/>
  <c r="L39" s="1"/>
  <c r="E39"/>
  <c r="H39"/>
  <c r="F39"/>
  <c r="G39"/>
  <c r="H35"/>
  <c r="E35"/>
  <c r="D35"/>
  <c r="G35"/>
  <c r="I35"/>
  <c r="C35"/>
  <c r="L35" s="1"/>
  <c r="F35"/>
  <c r="H22"/>
  <c r="F22"/>
  <c r="I22"/>
  <c r="D22"/>
  <c r="G22"/>
  <c r="E22"/>
  <c r="C22"/>
  <c r="C191"/>
  <c r="L191"/>
  <c r="I191"/>
  <c r="E191"/>
  <c r="D191"/>
  <c r="H189"/>
  <c r="E189"/>
  <c r="C189"/>
  <c r="L189" s="1"/>
  <c r="I178"/>
  <c r="F178"/>
  <c r="D178"/>
  <c r="H178"/>
  <c r="H168"/>
  <c r="G168"/>
  <c r="F168"/>
  <c r="I162"/>
  <c r="G162"/>
  <c r="F155"/>
  <c r="D155"/>
  <c r="G155"/>
  <c r="E148"/>
  <c r="I148"/>
  <c r="E144"/>
  <c r="H144"/>
  <c r="G144"/>
  <c r="I144"/>
  <c r="E122"/>
  <c r="G122"/>
  <c r="I102"/>
  <c r="D102"/>
  <c r="F102"/>
  <c r="E96"/>
  <c r="H96"/>
  <c r="G96"/>
  <c r="I96"/>
  <c r="D87"/>
  <c r="I87"/>
  <c r="C87"/>
  <c r="L87" s="1"/>
  <c r="G87"/>
  <c r="H87"/>
  <c r="E82"/>
  <c r="G82"/>
  <c r="I78"/>
  <c r="D78"/>
  <c r="F78"/>
  <c r="E72"/>
  <c r="H72"/>
  <c r="G72"/>
  <c r="I72"/>
  <c r="E66"/>
  <c r="F66"/>
  <c r="G66"/>
  <c r="E62"/>
  <c r="C62"/>
  <c r="L62" s="1"/>
  <c r="H24"/>
  <c r="C24"/>
  <c r="I24"/>
  <c r="D20"/>
  <c r="G20"/>
  <c r="I20"/>
  <c r="H20"/>
  <c r="F14"/>
  <c r="D14"/>
  <c r="E14"/>
  <c r="H14"/>
  <c r="D13"/>
  <c r="I13"/>
  <c r="F29" i="13"/>
  <c r="H29"/>
  <c r="G21"/>
  <c r="H21"/>
  <c r="H15"/>
  <c r="G15"/>
  <c r="F13"/>
  <c r="G13"/>
  <c r="H13"/>
  <c r="H279" i="5"/>
  <c r="F279"/>
  <c r="G124" i="11"/>
  <c r="E71"/>
  <c r="F61"/>
  <c r="A81" i="14" a="1"/>
  <c r="A81" s="1"/>
  <c r="A107" a="1"/>
  <c r="A107"/>
  <c r="A77" a="1"/>
  <c r="A77" s="1"/>
  <c r="A42" a="1"/>
  <c r="A42" s="1"/>
  <c r="K499" i="6"/>
  <c r="K402"/>
  <c r="K401"/>
  <c r="K322"/>
  <c r="K270"/>
  <c r="K258"/>
  <c r="K234"/>
  <c r="K196"/>
  <c r="K146"/>
  <c r="K133"/>
  <c r="K121"/>
  <c r="K60"/>
  <c r="K28"/>
  <c r="D197" i="11"/>
  <c r="C197"/>
  <c r="L197" s="1"/>
  <c r="G197"/>
  <c r="C188"/>
  <c r="L188"/>
  <c r="F188"/>
  <c r="D186"/>
  <c r="G186"/>
  <c r="C186"/>
  <c r="L186" s="1"/>
  <c r="H186"/>
  <c r="C184"/>
  <c r="L184"/>
  <c r="I184"/>
  <c r="D180"/>
  <c r="G180"/>
  <c r="F180"/>
  <c r="F169"/>
  <c r="H169"/>
  <c r="E169"/>
  <c r="G169"/>
  <c r="E164"/>
  <c r="I164"/>
  <c r="D164"/>
  <c r="E154"/>
  <c r="F154"/>
  <c r="I150"/>
  <c r="D150"/>
  <c r="G150"/>
  <c r="E143"/>
  <c r="G143"/>
  <c r="H143"/>
  <c r="H121"/>
  <c r="E121"/>
  <c r="D114"/>
  <c r="C114"/>
  <c r="L114"/>
  <c r="H101"/>
  <c r="I101"/>
  <c r="G99"/>
  <c r="F99"/>
  <c r="C99"/>
  <c r="L99"/>
  <c r="E86"/>
  <c r="C86"/>
  <c r="L86"/>
  <c r="H81"/>
  <c r="E81"/>
  <c r="C81"/>
  <c r="L81"/>
  <c r="F81"/>
  <c r="D77"/>
  <c r="G77"/>
  <c r="H61"/>
  <c r="I61"/>
  <c r="H53"/>
  <c r="I53"/>
  <c r="C53"/>
  <c r="L53"/>
  <c r="F53"/>
  <c r="H49"/>
  <c r="E49"/>
  <c r="C49"/>
  <c r="L49" s="1"/>
  <c r="F49"/>
  <c r="I48"/>
  <c r="G48"/>
  <c r="E47"/>
  <c r="H47"/>
  <c r="D47"/>
  <c r="H44"/>
  <c r="I44"/>
  <c r="F43"/>
  <c r="H43"/>
  <c r="H29"/>
  <c r="I29"/>
  <c r="C29"/>
  <c r="L29" s="1"/>
  <c r="F29"/>
  <c r="H26"/>
  <c r="F26"/>
  <c r="I26"/>
  <c r="I16"/>
  <c r="F16"/>
  <c r="G28" i="13"/>
  <c r="F28"/>
  <c r="G20"/>
  <c r="F20"/>
  <c r="G12"/>
  <c r="F12"/>
  <c r="H291" i="5"/>
  <c r="D291"/>
  <c r="E289"/>
  <c r="I289"/>
  <c r="F289"/>
  <c r="H287"/>
  <c r="G287"/>
  <c r="F287"/>
  <c r="H184"/>
  <c r="I184"/>
  <c r="E184"/>
  <c r="A58" i="14" a="1"/>
  <c r="A58" s="1"/>
  <c r="K488" i="6"/>
  <c r="K297"/>
  <c r="D199" i="11"/>
  <c r="G199"/>
  <c r="F199"/>
  <c r="D172"/>
  <c r="G172"/>
  <c r="I172"/>
  <c r="H171"/>
  <c r="I171"/>
  <c r="E171"/>
  <c r="G171"/>
  <c r="E158"/>
  <c r="C158"/>
  <c r="L158" s="1"/>
  <c r="H153"/>
  <c r="I153"/>
  <c r="D149"/>
  <c r="G149"/>
  <c r="H133"/>
  <c r="I133"/>
  <c r="C133"/>
  <c r="L133" s="1"/>
  <c r="F133"/>
  <c r="I98"/>
  <c r="F98"/>
  <c r="D98"/>
  <c r="C98"/>
  <c r="L98" s="1"/>
  <c r="I74"/>
  <c r="F74"/>
  <c r="D74"/>
  <c r="C74"/>
  <c r="L74"/>
  <c r="E60"/>
  <c r="D60"/>
  <c r="H60"/>
  <c r="F59"/>
  <c r="C59"/>
  <c r="L59" s="1"/>
  <c r="I42"/>
  <c r="F42"/>
  <c r="D42"/>
  <c r="C42"/>
  <c r="L42"/>
  <c r="I32"/>
  <c r="G32"/>
  <c r="G31"/>
  <c r="D31"/>
  <c r="H15"/>
  <c r="E15"/>
  <c r="C15"/>
  <c r="L15"/>
  <c r="F15"/>
  <c r="A38" i="14" a="1"/>
  <c r="A38" s="1"/>
  <c r="A46" a="1"/>
  <c r="A46"/>
  <c r="A74" a="1"/>
  <c r="A74" s="1"/>
  <c r="A82" a="1"/>
  <c r="A82" s="1"/>
  <c r="A76" a="1"/>
  <c r="A76" s="1"/>
  <c r="A84" a="1"/>
  <c r="A84" s="1"/>
  <c r="A65" a="1"/>
  <c r="A65" s="1"/>
  <c r="A45" a="1"/>
  <c r="A45" s="1"/>
  <c r="A37" a="1"/>
  <c r="A37" s="1"/>
  <c r="A103" a="1"/>
  <c r="A103" s="1"/>
  <c r="A99" a="1"/>
  <c r="A99" s="1"/>
  <c r="A95" a="1"/>
  <c r="A95" s="1"/>
  <c r="A91" a="1"/>
  <c r="A91" s="1"/>
  <c r="A89" a="1"/>
  <c r="A89" s="1"/>
  <c r="A87" a="1"/>
  <c r="A87" s="1"/>
  <c r="A72" a="1"/>
  <c r="A72" s="1"/>
  <c r="A64" a="1"/>
  <c r="A64" s="1"/>
  <c r="A56" a="1"/>
  <c r="A56" s="1"/>
  <c r="A48" a="1"/>
  <c r="A48" s="1"/>
  <c r="A40" a="1"/>
  <c r="A40" s="1"/>
  <c r="A32" a="1"/>
  <c r="A32" s="1"/>
  <c r="A24" a="1"/>
  <c r="A24" s="1"/>
  <c r="A16" a="1"/>
  <c r="A16" s="1"/>
  <c r="A71" a="1"/>
  <c r="A71" s="1"/>
  <c r="A63" a="1"/>
  <c r="A63" s="1"/>
  <c r="A55" a="1"/>
  <c r="A55" s="1"/>
  <c r="A47" a="1"/>
  <c r="A47" s="1"/>
  <c r="A39" a="1"/>
  <c r="A39" s="1"/>
  <c r="A31" a="1"/>
  <c r="A31" s="1"/>
  <c r="A23" a="1"/>
  <c r="A23" s="1"/>
  <c r="A15" a="1"/>
  <c r="A15" s="1"/>
  <c r="A83" a="1"/>
  <c r="A83" s="1"/>
  <c r="A54" a="1"/>
  <c r="A54" s="1"/>
  <c r="A62" a="1"/>
  <c r="A62" s="1"/>
  <c r="A70" a="1"/>
  <c r="A70" s="1"/>
  <c r="H27" i="13"/>
  <c r="G27"/>
  <c r="H263" i="5"/>
  <c r="D263"/>
  <c r="F263"/>
  <c r="F239"/>
  <c r="H239"/>
  <c r="G239"/>
  <c r="C239"/>
  <c r="L239" s="1"/>
  <c r="F230"/>
  <c r="E230"/>
  <c r="I230"/>
  <c r="D201"/>
  <c r="H201"/>
  <c r="I201"/>
  <c r="F201"/>
  <c r="I195" i="11"/>
  <c r="G71"/>
  <c r="H195"/>
  <c r="F48"/>
  <c r="I186"/>
  <c r="E99"/>
  <c r="A44" i="14" a="1"/>
  <c r="A44"/>
  <c r="A86" a="1"/>
  <c r="A86"/>
  <c r="A97" a="1"/>
  <c r="A97"/>
  <c r="G47" i="11"/>
  <c r="E197"/>
  <c r="E43"/>
  <c r="A21" i="14" a="1"/>
  <c r="A21"/>
  <c r="A33" a="1"/>
  <c r="A33"/>
  <c r="A41" a="1"/>
  <c r="A41"/>
  <c r="A69" a="1"/>
  <c r="A69"/>
  <c r="A106" a="1"/>
  <c r="A106"/>
  <c r="C167" i="11"/>
  <c r="L167" s="1"/>
  <c r="A22" i="14" a="1"/>
  <c r="A22" s="1"/>
  <c r="E195" i="11"/>
  <c r="F24"/>
  <c r="G44"/>
  <c r="C84"/>
  <c r="L84"/>
  <c r="I66"/>
  <c r="I143"/>
  <c r="F77"/>
  <c r="H77"/>
  <c r="H82"/>
  <c r="F86"/>
  <c r="I86"/>
  <c r="E184"/>
  <c r="E188"/>
  <c r="F62"/>
  <c r="I62"/>
  <c r="H122"/>
  <c r="H154"/>
  <c r="C16"/>
  <c r="L16"/>
  <c r="E16"/>
  <c r="H38"/>
  <c r="H54"/>
  <c r="F101"/>
  <c r="D101"/>
  <c r="F121"/>
  <c r="D121"/>
  <c r="C162"/>
  <c r="L162" s="1"/>
  <c r="E162"/>
  <c r="G189"/>
  <c r="E29"/>
  <c r="I49"/>
  <c r="E53"/>
  <c r="G102"/>
  <c r="H78"/>
  <c r="F150"/>
  <c r="D168"/>
  <c r="C178"/>
  <c r="L178" s="1"/>
  <c r="F195"/>
  <c r="H191"/>
  <c r="E180"/>
  <c r="C169"/>
  <c r="L169" s="1"/>
  <c r="G167"/>
  <c r="F164"/>
  <c r="E124"/>
  <c r="H99"/>
  <c r="H84"/>
  <c r="H48"/>
  <c r="E24"/>
  <c r="D18"/>
  <c r="A34" i="14" a="1"/>
  <c r="A34" s="1"/>
  <c r="K408" i="6"/>
  <c r="K341"/>
  <c r="K339"/>
  <c r="K283"/>
  <c r="K268"/>
  <c r="K147"/>
  <c r="K99"/>
  <c r="G291" i="5"/>
  <c r="G198" i="11"/>
  <c r="H198"/>
  <c r="E198"/>
  <c r="F198"/>
  <c r="D198"/>
  <c r="F196"/>
  <c r="H196"/>
  <c r="H192"/>
  <c r="G192"/>
  <c r="E192"/>
  <c r="F192"/>
  <c r="E190"/>
  <c r="H190"/>
  <c r="C187"/>
  <c r="L187" s="1"/>
  <c r="F187"/>
  <c r="C185"/>
  <c r="L185"/>
  <c r="I185"/>
  <c r="D185"/>
  <c r="D183"/>
  <c r="C183"/>
  <c r="L183" s="1"/>
  <c r="G183"/>
  <c r="F183"/>
  <c r="I163"/>
  <c r="G163"/>
  <c r="H159"/>
  <c r="C159"/>
  <c r="L159" s="1"/>
  <c r="H141"/>
  <c r="I141"/>
  <c r="H137"/>
  <c r="E137"/>
  <c r="I136"/>
  <c r="G136"/>
  <c r="E135"/>
  <c r="D135"/>
  <c r="G123"/>
  <c r="I123"/>
  <c r="D113"/>
  <c r="G113"/>
  <c r="I112"/>
  <c r="G112"/>
  <c r="D112"/>
  <c r="I107"/>
  <c r="H107"/>
  <c r="D93"/>
  <c r="G93"/>
  <c r="G80"/>
  <c r="E80"/>
  <c r="H80"/>
  <c r="H69"/>
  <c r="I69"/>
  <c r="C69"/>
  <c r="L69"/>
  <c r="F69"/>
  <c r="I58"/>
  <c r="F58"/>
  <c r="D58"/>
  <c r="C58"/>
  <c r="L58"/>
  <c r="I21"/>
  <c r="D21"/>
  <c r="H21"/>
  <c r="H11" i="13"/>
  <c r="G11"/>
  <c r="F297" i="5"/>
  <c r="D297"/>
  <c r="H297"/>
  <c r="C286"/>
  <c r="L286"/>
  <c r="I286"/>
  <c r="G272"/>
  <c r="E272"/>
  <c r="H272"/>
  <c r="A79" i="14" a="1"/>
  <c r="A79"/>
  <c r="A19" a="1"/>
  <c r="A19"/>
  <c r="A51" a="1"/>
  <c r="A51"/>
  <c r="D48" i="11"/>
  <c r="D72"/>
  <c r="D99"/>
  <c r="D195"/>
  <c r="A96" i="14" a="1"/>
  <c r="A96" s="1"/>
  <c r="A102" a="1"/>
  <c r="A102" s="1"/>
  <c r="C14" i="11"/>
  <c r="L14" s="1"/>
  <c r="C72"/>
  <c r="L72" s="1"/>
  <c r="G164"/>
  <c r="E59"/>
  <c r="I99"/>
  <c r="E13"/>
  <c r="A20" i="14" a="1"/>
  <c r="A20" s="1"/>
  <c r="A101" a="1"/>
  <c r="A101" s="1"/>
  <c r="C43" i="11"/>
  <c r="L43" s="1"/>
  <c r="D148"/>
  <c r="C47"/>
  <c r="L47"/>
  <c r="I43"/>
  <c r="F31"/>
  <c r="F47"/>
  <c r="A29" i="14" a="1"/>
  <c r="A29"/>
  <c r="A49" a="1"/>
  <c r="A49"/>
  <c r="A57" a="1"/>
  <c r="A57"/>
  <c r="D124" i="11"/>
  <c r="I197"/>
  <c r="C199"/>
  <c r="L199"/>
  <c r="A18" i="14" a="1"/>
  <c r="A18"/>
  <c r="A30" a="1"/>
  <c r="A30"/>
  <c r="A78" a="1"/>
  <c r="A78"/>
  <c r="F18" i="11"/>
  <c r="F44"/>
  <c r="C60"/>
  <c r="L60"/>
  <c r="G84"/>
  <c r="C124"/>
  <c r="L124"/>
  <c r="D66"/>
  <c r="F71"/>
  <c r="E114"/>
  <c r="E77"/>
  <c r="C77"/>
  <c r="L77" s="1"/>
  <c r="F82"/>
  <c r="G86"/>
  <c r="D86"/>
  <c r="I149"/>
  <c r="C149"/>
  <c r="L149"/>
  <c r="F184"/>
  <c r="G184"/>
  <c r="D188"/>
  <c r="G62"/>
  <c r="D62"/>
  <c r="F122"/>
  <c r="C154"/>
  <c r="L154"/>
  <c r="D16"/>
  <c r="C38"/>
  <c r="L38" s="1"/>
  <c r="C54"/>
  <c r="L54" s="1"/>
  <c r="G61"/>
  <c r="E101"/>
  <c r="C101"/>
  <c r="L101" s="1"/>
  <c r="I121"/>
  <c r="C121"/>
  <c r="L121" s="1"/>
  <c r="G153"/>
  <c r="D162"/>
  <c r="F189"/>
  <c r="D189"/>
  <c r="D15"/>
  <c r="D29"/>
  <c r="G42"/>
  <c r="D49"/>
  <c r="D53"/>
  <c r="E98"/>
  <c r="E102"/>
  <c r="D133"/>
  <c r="G74"/>
  <c r="C78"/>
  <c r="L78"/>
  <c r="G81"/>
  <c r="E150"/>
  <c r="I168"/>
  <c r="F172"/>
  <c r="F186"/>
  <c r="H180"/>
  <c r="F171"/>
  <c r="C171"/>
  <c r="L171"/>
  <c r="H164"/>
  <c r="H155"/>
  <c r="H148"/>
  <c r="H124"/>
  <c r="E48"/>
  <c r="E44"/>
  <c r="H32"/>
  <c r="E26"/>
  <c r="G18"/>
  <c r="I14"/>
  <c r="A66" i="14" a="1"/>
  <c r="A66" s="1"/>
  <c r="A50" a="1"/>
  <c r="A50" s="1"/>
  <c r="K481" i="6"/>
  <c r="K474"/>
  <c r="K456"/>
  <c r="K411"/>
  <c r="K399"/>
  <c r="K393"/>
  <c r="K324"/>
  <c r="K282"/>
  <c r="K280"/>
  <c r="K247"/>
  <c r="K235"/>
  <c r="K230"/>
  <c r="K113"/>
  <c r="K91"/>
  <c r="K67"/>
  <c r="K66"/>
  <c r="K35"/>
  <c r="K34"/>
  <c r="F21" i="13"/>
  <c r="I292" i="5"/>
  <c r="D292"/>
  <c r="E284"/>
  <c r="I284"/>
  <c r="H276"/>
  <c r="F276"/>
  <c r="G276"/>
  <c r="E248"/>
  <c r="H248"/>
  <c r="I160"/>
  <c r="H160"/>
  <c r="H136"/>
  <c r="I136"/>
  <c r="D116"/>
  <c r="E116"/>
  <c r="G91"/>
  <c r="H91"/>
  <c r="I78"/>
  <c r="H78"/>
  <c r="D78"/>
  <c r="G67"/>
  <c r="I67"/>
  <c r="C67"/>
  <c r="L67" s="1"/>
  <c r="C56"/>
  <c r="L56" s="1"/>
  <c r="D56"/>
  <c r="H56"/>
  <c r="H53"/>
  <c r="G53"/>
  <c r="C53"/>
  <c r="L53" s="1"/>
  <c r="F53"/>
  <c r="D299" i="4"/>
  <c r="J299"/>
  <c r="E299"/>
  <c r="F299"/>
  <c r="I299"/>
  <c r="H299"/>
  <c r="J271"/>
  <c r="I271"/>
  <c r="E27" i="11"/>
  <c r="E23"/>
  <c r="K405" i="6"/>
  <c r="K338"/>
  <c r="K300"/>
  <c r="K298"/>
  <c r="K278"/>
  <c r="K211"/>
  <c r="K204"/>
  <c r="K189"/>
  <c r="K188"/>
  <c r="K178"/>
  <c r="K173"/>
  <c r="K167"/>
  <c r="K139"/>
  <c r="K130"/>
  <c r="K128"/>
  <c r="K124"/>
  <c r="K117"/>
  <c r="K116"/>
  <c r="K84"/>
  <c r="K83"/>
  <c r="K71"/>
  <c r="K68"/>
  <c r="K65"/>
  <c r="K39"/>
  <c r="K36"/>
  <c r="K33"/>
  <c r="C276" i="5"/>
  <c r="L276" s="1"/>
  <c r="E252"/>
  <c r="I249"/>
  <c r="G244"/>
  <c r="E240"/>
  <c r="F233"/>
  <c r="H227"/>
  <c r="G223"/>
  <c r="H205"/>
  <c r="G167"/>
  <c r="E152"/>
  <c r="C271"/>
  <c r="L271" s="1"/>
  <c r="F271"/>
  <c r="I270"/>
  <c r="F270"/>
  <c r="E262"/>
  <c r="F262"/>
  <c r="C212"/>
  <c r="L212"/>
  <c r="I212"/>
  <c r="F207"/>
  <c r="G207"/>
  <c r="I192"/>
  <c r="E192"/>
  <c r="E176"/>
  <c r="H176"/>
  <c r="D148"/>
  <c r="E148"/>
  <c r="I128"/>
  <c r="H128"/>
  <c r="E128"/>
  <c r="H88"/>
  <c r="E88"/>
  <c r="G81"/>
  <c r="E81"/>
  <c r="E71"/>
  <c r="I71"/>
  <c r="C71"/>
  <c r="L71"/>
  <c r="G48"/>
  <c r="F48"/>
  <c r="I30"/>
  <c r="H30"/>
  <c r="I233"/>
  <c r="F223"/>
  <c r="D212"/>
  <c r="I205"/>
  <c r="H244"/>
  <c r="F244"/>
  <c r="D244"/>
  <c r="I241"/>
  <c r="F241"/>
  <c r="F225"/>
  <c r="I225"/>
  <c r="G220"/>
  <c r="E220"/>
  <c r="I198"/>
  <c r="F198"/>
  <c r="D191"/>
  <c r="G191"/>
  <c r="C191"/>
  <c r="L191" s="1"/>
  <c r="G175"/>
  <c r="D175"/>
  <c r="D127"/>
  <c r="G127"/>
  <c r="H104"/>
  <c r="I104"/>
  <c r="E104"/>
  <c r="I41"/>
  <c r="G41"/>
  <c r="F41"/>
  <c r="D41"/>
  <c r="C41"/>
  <c r="L41" s="1"/>
  <c r="H41"/>
  <c r="G147"/>
  <c r="C147"/>
  <c r="L147" s="1"/>
  <c r="F265"/>
  <c r="H265"/>
  <c r="I260"/>
  <c r="D260"/>
  <c r="C254"/>
  <c r="L254" s="1"/>
  <c r="I254"/>
  <c r="D228"/>
  <c r="C228"/>
  <c r="L228" s="1"/>
  <c r="I228"/>
  <c r="G187"/>
  <c r="H187"/>
  <c r="H168"/>
  <c r="E168"/>
  <c r="G163"/>
  <c r="C163"/>
  <c r="L163" s="1"/>
  <c r="G143"/>
  <c r="C143"/>
  <c r="L143" s="1"/>
  <c r="G131"/>
  <c r="C131"/>
  <c r="L131"/>
  <c r="H131"/>
  <c r="G123"/>
  <c r="H123"/>
  <c r="G99"/>
  <c r="H99"/>
  <c r="D95"/>
  <c r="C95"/>
  <c r="L95"/>
  <c r="D24"/>
  <c r="C24"/>
  <c r="L24" s="1"/>
  <c r="H24"/>
  <c r="J287" i="4"/>
  <c r="I287"/>
  <c r="J275"/>
  <c r="I275"/>
  <c r="D56" i="11"/>
  <c r="D104"/>
  <c r="E156"/>
  <c r="E51"/>
  <c r="D23"/>
  <c r="D27"/>
  <c r="G89"/>
  <c r="I173"/>
  <c r="G105"/>
  <c r="G129"/>
  <c r="E41"/>
  <c r="E57"/>
  <c r="I125"/>
  <c r="I37"/>
  <c r="E161"/>
  <c r="I85"/>
  <c r="F157"/>
  <c r="K291" i="6"/>
  <c r="K266"/>
  <c r="K218"/>
  <c r="K214"/>
  <c r="K162"/>
  <c r="K160"/>
  <c r="K149"/>
  <c r="K142"/>
  <c r="K76"/>
  <c r="K73"/>
  <c r="K47"/>
  <c r="K44"/>
  <c r="K41"/>
  <c r="K15"/>
  <c r="K12"/>
  <c r="H7" i="13"/>
  <c r="H292" i="5"/>
  <c r="G284"/>
  <c r="E274"/>
  <c r="H271"/>
  <c r="G252"/>
  <c r="H249"/>
  <c r="C244"/>
  <c r="L244" s="1"/>
  <c r="G240"/>
  <c r="D233"/>
  <c r="G227"/>
  <c r="I216"/>
  <c r="H215"/>
  <c r="H212"/>
  <c r="I210"/>
  <c r="G208"/>
  <c r="H207"/>
  <c r="H155"/>
  <c r="E17"/>
  <c r="G17"/>
  <c r="H295" i="4"/>
  <c r="F295"/>
  <c r="J295"/>
  <c r="H293"/>
  <c r="E293"/>
  <c r="J283"/>
  <c r="I283"/>
  <c r="I265"/>
  <c r="J265"/>
  <c r="I251"/>
  <c r="J251"/>
  <c r="J133"/>
  <c r="D133"/>
  <c r="F293"/>
  <c r="E112" i="5"/>
  <c r="I112"/>
  <c r="D84"/>
  <c r="I84"/>
  <c r="C69"/>
  <c r="L69" s="1"/>
  <c r="F69"/>
  <c r="H68"/>
  <c r="C68"/>
  <c r="L68" s="1"/>
  <c r="D297" i="4"/>
  <c r="J297"/>
  <c r="I297"/>
  <c r="I217"/>
  <c r="J217"/>
  <c r="F174"/>
  <c r="G174"/>
  <c r="C174"/>
  <c r="M174" s="1"/>
  <c r="J174"/>
  <c r="H174"/>
  <c r="D174"/>
  <c r="F162"/>
  <c r="C162"/>
  <c r="M162" s="1"/>
  <c r="H162"/>
  <c r="G196" i="5"/>
  <c r="C179"/>
  <c r="L179" s="1"/>
  <c r="F42"/>
  <c r="C37"/>
  <c r="L37" s="1"/>
  <c r="I35"/>
  <c r="D25"/>
  <c r="F22"/>
  <c r="D14"/>
  <c r="H300" i="4"/>
  <c r="D295"/>
  <c r="D293"/>
  <c r="H292"/>
  <c r="I277"/>
  <c r="D73" i="5"/>
  <c r="H73"/>
  <c r="F73"/>
  <c r="D57"/>
  <c r="I57"/>
  <c r="D45"/>
  <c r="E45"/>
  <c r="D291" i="4"/>
  <c r="J291"/>
  <c r="F291"/>
  <c r="I233"/>
  <c r="J233"/>
  <c r="I219"/>
  <c r="J219"/>
  <c r="J198"/>
  <c r="D198"/>
  <c r="H198"/>
  <c r="G198"/>
  <c r="C198"/>
  <c r="M198"/>
  <c r="F198"/>
  <c r="C186"/>
  <c r="M186" s="1"/>
  <c r="H186"/>
  <c r="F186"/>
  <c r="J186"/>
  <c r="G186"/>
  <c r="D186"/>
  <c r="K239" i="6"/>
  <c r="K227"/>
  <c r="K202"/>
  <c r="K165"/>
  <c r="K144"/>
  <c r="K107"/>
  <c r="K77"/>
  <c r="K69"/>
  <c r="K61"/>
  <c r="K53"/>
  <c r="K45"/>
  <c r="K37"/>
  <c r="K29"/>
  <c r="K21"/>
  <c r="K13"/>
  <c r="F222" i="5"/>
  <c r="F196"/>
  <c r="H196"/>
  <c r="E120"/>
  <c r="C111"/>
  <c r="L111" s="1"/>
  <c r="E100"/>
  <c r="F59"/>
  <c r="C57"/>
  <c r="L57" s="1"/>
  <c r="E49"/>
  <c r="G37"/>
  <c r="D34"/>
  <c r="G31"/>
  <c r="E27"/>
  <c r="F26"/>
  <c r="F21"/>
  <c r="I14"/>
  <c r="F297" i="4"/>
  <c r="E295"/>
  <c r="I293"/>
  <c r="I281"/>
  <c r="J247"/>
  <c r="I66" i="5"/>
  <c r="D66"/>
  <c r="G25"/>
  <c r="I25"/>
  <c r="I249" i="4"/>
  <c r="J249"/>
  <c r="I235"/>
  <c r="J235"/>
  <c r="H175"/>
  <c r="C175"/>
  <c r="M175" s="1"/>
  <c r="G175"/>
  <c r="F169"/>
  <c r="J169"/>
  <c r="J154"/>
  <c r="D154"/>
  <c r="E33" i="5"/>
  <c r="I295" i="4"/>
  <c r="J293"/>
  <c r="C202"/>
  <c r="M202" s="1"/>
  <c r="H202"/>
  <c r="G171"/>
  <c r="H171"/>
  <c r="C170"/>
  <c r="M170" s="1"/>
  <c r="H170"/>
  <c r="G170"/>
  <c r="H143"/>
  <c r="C143"/>
  <c r="M143" s="1"/>
  <c r="C142"/>
  <c r="M142" s="1"/>
  <c r="J142"/>
  <c r="C127"/>
  <c r="M127" s="1"/>
  <c r="H127"/>
  <c r="F110"/>
  <c r="J110"/>
  <c r="D84"/>
  <c r="H84"/>
  <c r="H74"/>
  <c r="D74"/>
  <c r="G74"/>
  <c r="H70"/>
  <c r="G70"/>
  <c r="H50"/>
  <c r="D50"/>
  <c r="D35"/>
  <c r="H35"/>
  <c r="H18"/>
  <c r="D18"/>
  <c r="C203"/>
  <c r="M203" s="1"/>
  <c r="J193"/>
  <c r="G183"/>
  <c r="F170"/>
  <c r="D155"/>
  <c r="G147"/>
  <c r="H146"/>
  <c r="C140"/>
  <c r="M140" s="1"/>
  <c r="D194"/>
  <c r="F194"/>
  <c r="H194"/>
  <c r="F190"/>
  <c r="G190"/>
  <c r="J181"/>
  <c r="F181"/>
  <c r="C179"/>
  <c r="M179" s="1"/>
  <c r="G179"/>
  <c r="C158"/>
  <c r="M158"/>
  <c r="J158"/>
  <c r="J151"/>
  <c r="C151"/>
  <c r="M151"/>
  <c r="J105"/>
  <c r="G105"/>
  <c r="J103"/>
  <c r="H103"/>
  <c r="D103"/>
  <c r="D88"/>
  <c r="H88"/>
  <c r="D83"/>
  <c r="C83"/>
  <c r="M83"/>
  <c r="D63"/>
  <c r="H63"/>
  <c r="D59"/>
  <c r="H59"/>
  <c r="H42"/>
  <c r="D42"/>
  <c r="D27"/>
  <c r="H27"/>
  <c r="J201"/>
  <c r="G195"/>
  <c r="C194"/>
  <c r="M194"/>
  <c r="H199"/>
  <c r="G199"/>
  <c r="G187"/>
  <c r="C187"/>
  <c r="M187" s="1"/>
  <c r="D139"/>
  <c r="G139"/>
  <c r="J139"/>
  <c r="F118"/>
  <c r="D118"/>
  <c r="J111"/>
  <c r="H111"/>
  <c r="F97"/>
  <c r="D97"/>
  <c r="H94"/>
  <c r="C94"/>
  <c r="M94" s="1"/>
  <c r="F94"/>
  <c r="H81"/>
  <c r="D81"/>
  <c r="D78"/>
  <c r="H78"/>
  <c r="G72"/>
  <c r="H72"/>
  <c r="H66"/>
  <c r="D66"/>
  <c r="H62"/>
  <c r="D62"/>
  <c r="D51"/>
  <c r="H51"/>
  <c r="H34"/>
  <c r="D34"/>
  <c r="D19"/>
  <c r="H19"/>
  <c r="H179"/>
  <c r="D161"/>
  <c r="D151"/>
  <c r="G141"/>
  <c r="C130"/>
  <c r="M130"/>
  <c r="H112"/>
  <c r="J182"/>
  <c r="C182"/>
  <c r="M182"/>
  <c r="D178"/>
  <c r="G178"/>
  <c r="D167"/>
  <c r="G167"/>
  <c r="G123"/>
  <c r="H123"/>
  <c r="C123"/>
  <c r="M123"/>
  <c r="F114"/>
  <c r="C114"/>
  <c r="M114" s="1"/>
  <c r="C107"/>
  <c r="M107" s="1"/>
  <c r="J107"/>
  <c r="H107"/>
  <c r="C91"/>
  <c r="M91" s="1"/>
  <c r="H91"/>
  <c r="J91"/>
  <c r="D91"/>
  <c r="H90"/>
  <c r="D90"/>
  <c r="G86"/>
  <c r="H86"/>
  <c r="H64"/>
  <c r="D64"/>
  <c r="D61"/>
  <c r="H61"/>
  <c r="H58"/>
  <c r="D58"/>
  <c r="D43"/>
  <c r="H43"/>
  <c r="H26"/>
  <c r="D26"/>
  <c r="D11"/>
  <c r="H11"/>
  <c r="J255"/>
  <c r="J239"/>
  <c r="J223"/>
  <c r="J207"/>
  <c r="H203"/>
  <c r="G202"/>
  <c r="C199"/>
  <c r="M199" s="1"/>
  <c r="H195"/>
  <c r="G194"/>
  <c r="D190"/>
  <c r="C183"/>
  <c r="M183" s="1"/>
  <c r="C178"/>
  <c r="M178" s="1"/>
  <c r="J170"/>
  <c r="F158"/>
  <c r="G155"/>
  <c r="G151"/>
  <c r="F146"/>
  <c r="C139"/>
  <c r="M139" s="1"/>
  <c r="D134"/>
  <c r="F130"/>
  <c r="D129"/>
  <c r="J121"/>
  <c r="H110"/>
  <c r="C103"/>
  <c r="M103" s="1"/>
  <c r="G84"/>
  <c r="D70"/>
  <c r="D76"/>
  <c r="D48"/>
  <c r="H47"/>
  <c r="D46"/>
  <c r="H45"/>
  <c r="D32"/>
  <c r="H31"/>
  <c r="D30"/>
  <c r="H29"/>
  <c r="D16"/>
  <c r="H15"/>
  <c r="D14"/>
  <c r="H13"/>
  <c r="D80"/>
  <c r="D68"/>
  <c r="G82"/>
  <c r="D69"/>
  <c r="L24" i="11"/>
  <c r="M24"/>
  <c r="D106" i="14"/>
  <c r="F106" s="1"/>
  <c r="L22" i="11"/>
  <c r="M22"/>
  <c r="C18" i="14"/>
  <c r="L18" s="1"/>
  <c r="F18"/>
  <c r="D18"/>
  <c r="E18"/>
  <c r="E29"/>
  <c r="C29"/>
  <c r="L29" s="1"/>
  <c r="D29"/>
  <c r="F29" s="1"/>
  <c r="F19"/>
  <c r="D19"/>
  <c r="E19" s="1"/>
  <c r="C19"/>
  <c r="L19" s="1"/>
  <c r="C69"/>
  <c r="L69" s="1"/>
  <c r="D69"/>
  <c r="F69" s="1"/>
  <c r="E69"/>
  <c r="C97"/>
  <c r="L97" s="1"/>
  <c r="D97"/>
  <c r="F97" s="1"/>
  <c r="E97"/>
  <c r="F30"/>
  <c r="D30"/>
  <c r="C30"/>
  <c r="L30" s="1"/>
  <c r="E30"/>
  <c r="C49"/>
  <c r="L49" s="1"/>
  <c r="D49"/>
  <c r="F49" s="1"/>
  <c r="E49"/>
  <c r="C51"/>
  <c r="L51" s="1"/>
  <c r="E51"/>
  <c r="D51"/>
  <c r="F51"/>
  <c r="C106"/>
  <c r="L106"/>
  <c r="E106"/>
  <c r="C21"/>
  <c r="L21" s="1"/>
  <c r="D21"/>
  <c r="F21" s="1"/>
  <c r="E21"/>
  <c r="C46"/>
  <c r="L46" s="1"/>
  <c r="E46"/>
  <c r="D46"/>
  <c r="F46" s="1"/>
  <c r="D78"/>
  <c r="E78"/>
  <c r="C78"/>
  <c r="L78" s="1"/>
  <c r="F78"/>
  <c r="C57"/>
  <c r="L57"/>
  <c r="E57"/>
  <c r="D57"/>
  <c r="F57" s="1"/>
  <c r="D33"/>
  <c r="E33"/>
  <c r="C33"/>
  <c r="L33" s="1"/>
  <c r="F33"/>
  <c r="C44"/>
  <c r="L44"/>
  <c r="D44"/>
  <c r="F44" s="1"/>
  <c r="E44"/>
  <c r="C79"/>
  <c r="L79" s="1"/>
  <c r="E79"/>
  <c r="D79"/>
  <c r="F79" s="1"/>
  <c r="D41"/>
  <c r="F41" s="1"/>
  <c r="E41"/>
  <c r="C41"/>
  <c r="L41" s="1"/>
  <c r="C86"/>
  <c r="L86" s="1"/>
  <c r="E86"/>
  <c r="D86"/>
  <c r="F86" s="1"/>
  <c r="E107"/>
  <c r="D107"/>
  <c r="F107"/>
  <c r="C107"/>
  <c r="L107"/>
  <c r="H199" i="11"/>
  <c r="I199"/>
  <c r="E199"/>
  <c r="F197"/>
  <c r="H197"/>
  <c r="E178"/>
  <c r="G178"/>
  <c r="C150"/>
  <c r="L150" s="1"/>
  <c r="H150"/>
  <c r="C137"/>
  <c r="L137"/>
  <c r="I137"/>
  <c r="D137"/>
  <c r="F137"/>
  <c r="G137"/>
  <c r="G114"/>
  <c r="I114"/>
  <c r="H114"/>
  <c r="F114"/>
  <c r="G16"/>
  <c r="H16"/>
  <c r="I188"/>
  <c r="H188"/>
  <c r="G188"/>
  <c r="D170"/>
  <c r="G170"/>
  <c r="H170"/>
  <c r="F170"/>
  <c r="I170"/>
  <c r="E170"/>
  <c r="C170"/>
  <c r="L170"/>
  <c r="D154"/>
  <c r="I154"/>
  <c r="G154"/>
  <c r="E139"/>
  <c r="G139"/>
  <c r="D139"/>
  <c r="C139"/>
  <c r="L139"/>
  <c r="I139"/>
  <c r="H139"/>
  <c r="F139"/>
  <c r="D119"/>
  <c r="F119"/>
  <c r="G119"/>
  <c r="I119"/>
  <c r="H119"/>
  <c r="C119"/>
  <c r="L119"/>
  <c r="E119"/>
  <c r="D105"/>
  <c r="C105"/>
  <c r="L105"/>
  <c r="I105"/>
  <c r="H105"/>
  <c r="F105"/>
  <c r="E105"/>
  <c r="G98"/>
  <c r="H98"/>
  <c r="I68"/>
  <c r="H68"/>
  <c r="F68"/>
  <c r="E68"/>
  <c r="G68"/>
  <c r="D68"/>
  <c r="C68"/>
  <c r="L68"/>
  <c r="C55"/>
  <c r="L55"/>
  <c r="F55"/>
  <c r="D55"/>
  <c r="I55"/>
  <c r="H55"/>
  <c r="E55"/>
  <c r="G55"/>
  <c r="I198"/>
  <c r="C198"/>
  <c r="L198" s="1"/>
  <c r="H177"/>
  <c r="I177"/>
  <c r="D177"/>
  <c r="C177"/>
  <c r="L177" s="1"/>
  <c r="G177"/>
  <c r="E177"/>
  <c r="F177"/>
  <c r="I38"/>
  <c r="D38"/>
  <c r="E38"/>
  <c r="G38"/>
  <c r="F38"/>
  <c r="I25"/>
  <c r="H25"/>
  <c r="E25"/>
  <c r="D25"/>
  <c r="F25"/>
  <c r="G25"/>
  <c r="C25"/>
  <c r="G158"/>
  <c r="H158"/>
  <c r="D158"/>
  <c r="I158"/>
  <c r="F158"/>
  <c r="I155"/>
  <c r="C155"/>
  <c r="L155"/>
  <c r="E155"/>
  <c r="H140"/>
  <c r="E140"/>
  <c r="C140"/>
  <c r="L140" s="1"/>
  <c r="I140"/>
  <c r="F140"/>
  <c r="G140"/>
  <c r="D140"/>
  <c r="I134"/>
  <c r="C134"/>
  <c r="L134" s="1"/>
  <c r="H134"/>
  <c r="G134"/>
  <c r="D134"/>
  <c r="F134"/>
  <c r="E134"/>
  <c r="C118"/>
  <c r="L118" s="1"/>
  <c r="H118"/>
  <c r="G118"/>
  <c r="D118"/>
  <c r="F118"/>
  <c r="I118"/>
  <c r="E118"/>
  <c r="H112"/>
  <c r="F112"/>
  <c r="E112"/>
  <c r="C112"/>
  <c r="L112"/>
  <c r="H89"/>
  <c r="F89"/>
  <c r="E89"/>
  <c r="D89"/>
  <c r="C89"/>
  <c r="L89"/>
  <c r="I89"/>
  <c r="E74"/>
  <c r="H74"/>
  <c r="E69"/>
  <c r="G69"/>
  <c r="D69"/>
  <c r="I56"/>
  <c r="H56"/>
  <c r="E56"/>
  <c r="G56"/>
  <c r="F56"/>
  <c r="C56"/>
  <c r="L56" s="1"/>
  <c r="H156"/>
  <c r="I156"/>
  <c r="H100"/>
  <c r="E100"/>
  <c r="H295" i="5"/>
  <c r="D295"/>
  <c r="F295"/>
  <c r="G274"/>
  <c r="I274"/>
  <c r="I246"/>
  <c r="F246"/>
  <c r="G135"/>
  <c r="D135"/>
  <c r="I100"/>
  <c r="D100"/>
  <c r="F63"/>
  <c r="G63"/>
  <c r="I46"/>
  <c r="H46"/>
  <c r="D46"/>
  <c r="I39"/>
  <c r="E39"/>
  <c r="C39"/>
  <c r="L39" s="1"/>
  <c r="I285" i="4"/>
  <c r="J285"/>
  <c r="J211"/>
  <c r="I211"/>
  <c r="J209"/>
  <c r="I209"/>
  <c r="H163"/>
  <c r="G163"/>
  <c r="F108"/>
  <c r="C108"/>
  <c r="M108"/>
  <c r="H98"/>
  <c r="F98"/>
  <c r="C98"/>
  <c r="M98"/>
  <c r="H73"/>
  <c r="D73"/>
  <c r="G68"/>
  <c r="H68"/>
  <c r="H53"/>
  <c r="D53"/>
  <c r="H37"/>
  <c r="D37"/>
  <c r="H21"/>
  <c r="D21"/>
  <c r="E196" i="11"/>
  <c r="K326" i="6"/>
  <c r="K316"/>
  <c r="K263"/>
  <c r="K262"/>
  <c r="K257"/>
  <c r="K112"/>
  <c r="K74"/>
  <c r="H52" i="11"/>
  <c r="E52"/>
  <c r="H19" i="13"/>
  <c r="G19"/>
  <c r="I280" i="5"/>
  <c r="H280"/>
  <c r="E280"/>
  <c r="I276"/>
  <c r="D276"/>
  <c r="G254"/>
  <c r="F254"/>
  <c r="H232"/>
  <c r="C232"/>
  <c r="L232"/>
  <c r="E216"/>
  <c r="H216"/>
  <c r="C216"/>
  <c r="L216"/>
  <c r="G212"/>
  <c r="F212"/>
  <c r="I196"/>
  <c r="D196"/>
  <c r="D28"/>
  <c r="F28"/>
  <c r="F296" i="4"/>
  <c r="H296"/>
  <c r="J267"/>
  <c r="I267"/>
  <c r="H142"/>
  <c r="F142"/>
  <c r="C143" i="11"/>
  <c r="L143"/>
  <c r="G92"/>
  <c r="G100"/>
  <c r="H149"/>
  <c r="E173"/>
  <c r="D190"/>
  <c r="F125"/>
  <c r="D125"/>
  <c r="E141"/>
  <c r="C141"/>
  <c r="L141"/>
  <c r="E153"/>
  <c r="E157"/>
  <c r="C157"/>
  <c r="L157" s="1"/>
  <c r="C168"/>
  <c r="L168" s="1"/>
  <c r="D196"/>
  <c r="F191"/>
  <c r="D156"/>
  <c r="D129"/>
  <c r="H125"/>
  <c r="G104"/>
  <c r="E104"/>
  <c r="E92"/>
  <c r="I84"/>
  <c r="H67"/>
  <c r="C51"/>
  <c r="L51"/>
  <c r="F33"/>
  <c r="K498" i="6"/>
  <c r="K479"/>
  <c r="K406"/>
  <c r="K400"/>
  <c r="K392"/>
  <c r="K388"/>
  <c r="K384"/>
  <c r="K380"/>
  <c r="K376"/>
  <c r="K372"/>
  <c r="K368"/>
  <c r="K364"/>
  <c r="K360"/>
  <c r="K356"/>
  <c r="K352"/>
  <c r="K348"/>
  <c r="K299"/>
  <c r="K277"/>
  <c r="K223"/>
  <c r="K219"/>
  <c r="K213"/>
  <c r="K201"/>
  <c r="K193"/>
  <c r="K192"/>
  <c r="K152"/>
  <c r="K143"/>
  <c r="K132"/>
  <c r="K126"/>
  <c r="K105"/>
  <c r="K97"/>
  <c r="K85"/>
  <c r="K64"/>
  <c r="K54"/>
  <c r="K49"/>
  <c r="K31"/>
  <c r="K16"/>
  <c r="G25" i="13"/>
  <c r="F25"/>
  <c r="H25"/>
  <c r="F17"/>
  <c r="H17"/>
  <c r="F9"/>
  <c r="H9"/>
  <c r="I300" i="5"/>
  <c r="G300"/>
  <c r="C296"/>
  <c r="L296"/>
  <c r="H296"/>
  <c r="H269"/>
  <c r="I269"/>
  <c r="I265"/>
  <c r="D265"/>
  <c r="E257"/>
  <c r="F257"/>
  <c r="I257"/>
  <c r="I222"/>
  <c r="G222"/>
  <c r="C222"/>
  <c r="L222"/>
  <c r="F199"/>
  <c r="D199"/>
  <c r="H199"/>
  <c r="I180"/>
  <c r="E180"/>
  <c r="D180"/>
  <c r="D103"/>
  <c r="G103"/>
  <c r="D77"/>
  <c r="E77"/>
  <c r="I77"/>
  <c r="E61"/>
  <c r="I61"/>
  <c r="E55"/>
  <c r="I55"/>
  <c r="D44"/>
  <c r="F44"/>
  <c r="E38"/>
  <c r="F38"/>
  <c r="G16"/>
  <c r="F16"/>
  <c r="J190" i="4"/>
  <c r="C190"/>
  <c r="M190"/>
  <c r="H190"/>
  <c r="F149" i="11"/>
  <c r="G173"/>
  <c r="H173"/>
  <c r="G190"/>
  <c r="I190"/>
  <c r="E129"/>
  <c r="E125"/>
  <c r="G133"/>
  <c r="H104"/>
  <c r="I100"/>
  <c r="H92"/>
  <c r="A88" i="14" a="1"/>
  <c r="A88" s="1"/>
  <c r="K493" i="6"/>
  <c r="K418"/>
  <c r="K412"/>
  <c r="K403"/>
  <c r="K340"/>
  <c r="K302"/>
  <c r="K288"/>
  <c r="K274"/>
  <c r="K254"/>
  <c r="K168"/>
  <c r="K58"/>
  <c r="K25"/>
  <c r="K20"/>
  <c r="E40" i="11"/>
  <c r="G40"/>
  <c r="H27"/>
  <c r="G27"/>
  <c r="A52" i="14" a="1"/>
  <c r="A52" s="1"/>
  <c r="A104" a="1"/>
  <c r="A104" s="1"/>
  <c r="G23" i="13"/>
  <c r="H23"/>
  <c r="C260" i="5"/>
  <c r="L260" s="1"/>
  <c r="H260"/>
  <c r="G260"/>
  <c r="F260"/>
  <c r="G236"/>
  <c r="I236"/>
  <c r="E208"/>
  <c r="H208"/>
  <c r="F37"/>
  <c r="H37"/>
  <c r="I253" i="4"/>
  <c r="J253"/>
  <c r="F124"/>
  <c r="C124"/>
  <c r="M124" s="1"/>
  <c r="D122"/>
  <c r="J122"/>
  <c r="C122"/>
  <c r="M122" s="1"/>
  <c r="I192" i="11"/>
  <c r="F84"/>
  <c r="C92"/>
  <c r="L92" s="1"/>
  <c r="C100"/>
  <c r="L100" s="1"/>
  <c r="F173"/>
  <c r="C173"/>
  <c r="L173" s="1"/>
  <c r="F190"/>
  <c r="F129"/>
  <c r="G157"/>
  <c r="G88"/>
  <c r="G51"/>
  <c r="G23"/>
  <c r="K413" i="6"/>
  <c r="K407"/>
  <c r="K390"/>
  <c r="K386"/>
  <c r="K382"/>
  <c r="K378"/>
  <c r="K374"/>
  <c r="K370"/>
  <c r="K366"/>
  <c r="K362"/>
  <c r="K358"/>
  <c r="K354"/>
  <c r="K350"/>
  <c r="K346"/>
  <c r="K330"/>
  <c r="K296"/>
  <c r="K271"/>
  <c r="K245"/>
  <c r="G17" i="13"/>
  <c r="G9"/>
  <c r="G159" i="5"/>
  <c r="C159"/>
  <c r="L159" s="1"/>
  <c r="H144"/>
  <c r="E144"/>
  <c r="G36"/>
  <c r="C36"/>
  <c r="L36" s="1"/>
  <c r="J227" i="4"/>
  <c r="I227"/>
  <c r="J215"/>
  <c r="I215"/>
  <c r="J189"/>
  <c r="F189"/>
  <c r="J173"/>
  <c r="F173"/>
  <c r="G132"/>
  <c r="H132"/>
  <c r="H55"/>
  <c r="D55"/>
  <c r="H39"/>
  <c r="D39"/>
  <c r="H23"/>
  <c r="D23"/>
  <c r="I248" i="5"/>
  <c r="I206"/>
  <c r="D164"/>
  <c r="E108"/>
  <c r="H58"/>
  <c r="D13"/>
  <c r="E291" i="4"/>
  <c r="J269"/>
  <c r="D132" i="5"/>
  <c r="E132"/>
  <c r="G73"/>
  <c r="C73"/>
  <c r="L73"/>
  <c r="J241" i="4"/>
  <c r="I241"/>
  <c r="J231"/>
  <c r="I231"/>
  <c r="F202"/>
  <c r="J202"/>
  <c r="J185"/>
  <c r="F185"/>
  <c r="H148"/>
  <c r="G148"/>
  <c r="J123"/>
  <c r="D123"/>
  <c r="F113"/>
  <c r="D113"/>
  <c r="H82"/>
  <c r="D82"/>
  <c r="G80"/>
  <c r="H80"/>
  <c r="H52"/>
  <c r="D52"/>
  <c r="H36"/>
  <c r="D36"/>
  <c r="H20"/>
  <c r="D20"/>
  <c r="F32" i="5"/>
  <c r="C21"/>
  <c r="L21" s="1"/>
  <c r="I291" i="4"/>
  <c r="I261"/>
  <c r="I221"/>
  <c r="F125"/>
  <c r="C115" i="5"/>
  <c r="L115" s="1"/>
  <c r="H115"/>
  <c r="G57"/>
  <c r="F57"/>
  <c r="J245" i="4"/>
  <c r="I245"/>
  <c r="F197"/>
  <c r="J197"/>
  <c r="D182"/>
  <c r="F182"/>
  <c r="H182"/>
  <c r="C155"/>
  <c r="M155" s="1"/>
  <c r="J155"/>
  <c r="G136"/>
  <c r="F136"/>
  <c r="C119"/>
  <c r="M119"/>
  <c r="J119"/>
  <c r="D119"/>
  <c r="H119"/>
  <c r="G109"/>
  <c r="F109"/>
  <c r="D77"/>
  <c r="H77"/>
  <c r="D57"/>
  <c r="H57"/>
  <c r="D41"/>
  <c r="H41"/>
  <c r="D25"/>
  <c r="H25"/>
  <c r="H191"/>
  <c r="H167"/>
  <c r="C126"/>
  <c r="M126" s="1"/>
  <c r="C106"/>
  <c r="M106" s="1"/>
  <c r="C67"/>
  <c r="M67"/>
  <c r="D65"/>
  <c r="H54"/>
  <c r="D49"/>
  <c r="H38"/>
  <c r="D33"/>
  <c r="H22"/>
  <c r="D17"/>
  <c r="F178"/>
  <c r="D135"/>
  <c r="J205"/>
  <c r="G135"/>
  <c r="F126"/>
  <c r="M25" i="11"/>
  <c r="L25"/>
  <c r="F54" i="14" l="1"/>
  <c r="C54"/>
  <c r="L54" s="1"/>
  <c r="E54"/>
  <c r="D54"/>
  <c r="C31"/>
  <c r="L31" s="1"/>
  <c r="E31"/>
  <c r="D31"/>
  <c r="F31" s="1"/>
  <c r="E58"/>
  <c r="D58"/>
  <c r="F58" s="1"/>
  <c r="C58"/>
  <c r="L58" s="1"/>
  <c r="E42"/>
  <c r="C42"/>
  <c r="L42" s="1"/>
  <c r="D42"/>
  <c r="F42" s="1"/>
  <c r="I181" i="11"/>
  <c r="G181"/>
  <c r="F181"/>
  <c r="C181"/>
  <c r="L181" s="1"/>
  <c r="E181"/>
  <c r="D181"/>
  <c r="H181"/>
  <c r="G130"/>
  <c r="I130"/>
  <c r="D130"/>
  <c r="E130"/>
  <c r="F130"/>
  <c r="C130"/>
  <c r="L130" s="1"/>
  <c r="E94"/>
  <c r="F94"/>
  <c r="H94"/>
  <c r="D94"/>
  <c r="C94"/>
  <c r="L94" s="1"/>
  <c r="I94"/>
  <c r="G94"/>
  <c r="I75"/>
  <c r="E75"/>
  <c r="G75"/>
  <c r="C75"/>
  <c r="L75" s="1"/>
  <c r="F75"/>
  <c r="D75"/>
  <c r="H75"/>
  <c r="E36"/>
  <c r="D36"/>
  <c r="H36"/>
  <c r="G36"/>
  <c r="F36"/>
  <c r="I36"/>
  <c r="C36"/>
  <c r="L36" s="1"/>
  <c r="F34"/>
  <c r="G34"/>
  <c r="I34"/>
  <c r="C34"/>
  <c r="L34" s="1"/>
  <c r="E34"/>
  <c r="D34"/>
  <c r="H34"/>
  <c r="K429" i="6"/>
  <c r="D52" i="14"/>
  <c r="F52" s="1"/>
  <c r="C52"/>
  <c r="L52" s="1"/>
  <c r="C62"/>
  <c r="L62" s="1"/>
  <c r="F62"/>
  <c r="D62"/>
  <c r="E62"/>
  <c r="E23"/>
  <c r="C23"/>
  <c r="L23" s="1"/>
  <c r="D23"/>
  <c r="F23" s="1"/>
  <c r="D55"/>
  <c r="F55" s="1"/>
  <c r="C55"/>
  <c r="L55" s="1"/>
  <c r="E55"/>
  <c r="C193" i="11"/>
  <c r="L193" s="1"/>
  <c r="D193"/>
  <c r="H193"/>
  <c r="E193"/>
  <c r="H176"/>
  <c r="G176"/>
  <c r="I176"/>
  <c r="I174"/>
  <c r="C174"/>
  <c r="L174" s="1"/>
  <c r="D174"/>
  <c r="E174"/>
  <c r="F174"/>
  <c r="G174"/>
  <c r="H174"/>
  <c r="G166"/>
  <c r="C166"/>
  <c r="L166" s="1"/>
  <c r="F166"/>
  <c r="D166"/>
  <c r="H166"/>
  <c r="E151"/>
  <c r="D151"/>
  <c r="I151"/>
  <c r="F151"/>
  <c r="G151"/>
  <c r="D147"/>
  <c r="F147"/>
  <c r="H147"/>
  <c r="E147"/>
  <c r="G147"/>
  <c r="C147"/>
  <c r="L147" s="1"/>
  <c r="I147"/>
  <c r="D145"/>
  <c r="H145"/>
  <c r="F145"/>
  <c r="C145"/>
  <c r="L145" s="1"/>
  <c r="E145"/>
  <c r="G145"/>
  <c r="I145"/>
  <c r="H138"/>
  <c r="C138"/>
  <c r="L138" s="1"/>
  <c r="E138"/>
  <c r="G138"/>
  <c r="I138"/>
  <c r="D138"/>
  <c r="F127"/>
  <c r="H127"/>
  <c r="I127"/>
  <c r="G127"/>
  <c r="D127"/>
  <c r="C127"/>
  <c r="L127" s="1"/>
  <c r="E127"/>
  <c r="H116"/>
  <c r="C116"/>
  <c r="L116" s="1"/>
  <c r="I116"/>
  <c r="F116"/>
  <c r="E116"/>
  <c r="G116"/>
  <c r="D116"/>
  <c r="D111"/>
  <c r="G111"/>
  <c r="C111"/>
  <c r="L111" s="1"/>
  <c r="H111"/>
  <c r="F111"/>
  <c r="E111"/>
  <c r="I111"/>
  <c r="G109"/>
  <c r="E109"/>
  <c r="C109"/>
  <c r="L109" s="1"/>
  <c r="D109"/>
  <c r="I109"/>
  <c r="H109"/>
  <c r="F109"/>
  <c r="F50"/>
  <c r="I50"/>
  <c r="C50"/>
  <c r="L50" s="1"/>
  <c r="E50"/>
  <c r="D50"/>
  <c r="G50"/>
  <c r="H50"/>
  <c r="D70" i="14"/>
  <c r="F70" s="1"/>
  <c r="E70"/>
  <c r="C70"/>
  <c r="L70" s="1"/>
  <c r="C15"/>
  <c r="L15" s="1"/>
  <c r="E15"/>
  <c r="D15"/>
  <c r="F15"/>
  <c r="E47"/>
  <c r="D47"/>
  <c r="F47" s="1"/>
  <c r="C47"/>
  <c r="L47" s="1"/>
  <c r="H182" i="11"/>
  <c r="E182"/>
  <c r="G182"/>
  <c r="F182"/>
  <c r="C182"/>
  <c r="L182" s="1"/>
  <c r="D182"/>
  <c r="I182"/>
  <c r="D131"/>
  <c r="G131"/>
  <c r="I131"/>
  <c r="E131"/>
  <c r="C131"/>
  <c r="L131" s="1"/>
  <c r="H131"/>
  <c r="F131"/>
  <c r="H95"/>
  <c r="D95"/>
  <c r="E95"/>
  <c r="F95"/>
  <c r="I95"/>
  <c r="C95"/>
  <c r="L95" s="1"/>
  <c r="G95"/>
  <c r="C76"/>
  <c r="L76" s="1"/>
  <c r="E76"/>
  <c r="F17"/>
  <c r="H17"/>
  <c r="E17"/>
  <c r="G17"/>
  <c r="C17" i="14"/>
  <c r="L17" s="1"/>
  <c r="D17"/>
  <c r="E17" s="1"/>
  <c r="F17"/>
  <c r="K463" i="6"/>
  <c r="E88" i="14"/>
  <c r="D88"/>
  <c r="F88" s="1"/>
  <c r="C88"/>
  <c r="L88" s="1"/>
  <c r="E83"/>
  <c r="D83"/>
  <c r="F83" s="1"/>
  <c r="C83"/>
  <c r="L83" s="1"/>
  <c r="D39"/>
  <c r="F39" s="1"/>
  <c r="E39"/>
  <c r="C39"/>
  <c r="L39" s="1"/>
  <c r="C200" i="11"/>
  <c r="L200" s="1"/>
  <c r="H200"/>
  <c r="I200"/>
  <c r="F200"/>
  <c r="G200"/>
  <c r="E200"/>
  <c r="D200"/>
  <c r="G175"/>
  <c r="F175"/>
  <c r="E175"/>
  <c r="I175"/>
  <c r="C175"/>
  <c r="L175" s="1"/>
  <c r="H175"/>
  <c r="D175"/>
  <c r="H165"/>
  <c r="E165"/>
  <c r="D165"/>
  <c r="G165"/>
  <c r="D152"/>
  <c r="E152"/>
  <c r="F152"/>
  <c r="C152"/>
  <c r="L152" s="1"/>
  <c r="G152"/>
  <c r="H152"/>
  <c r="F146"/>
  <c r="D146"/>
  <c r="G146"/>
  <c r="H146"/>
  <c r="I146"/>
  <c r="C146"/>
  <c r="L146" s="1"/>
  <c r="E146"/>
  <c r="C128"/>
  <c r="L128" s="1"/>
  <c r="E128"/>
  <c r="G128"/>
  <c r="D128"/>
  <c r="I128"/>
  <c r="F128"/>
  <c r="H128"/>
  <c r="F126"/>
  <c r="D126"/>
  <c r="G126"/>
  <c r="H126"/>
  <c r="I126"/>
  <c r="C126"/>
  <c r="L126" s="1"/>
  <c r="E126"/>
  <c r="H117"/>
  <c r="D117"/>
  <c r="G117"/>
  <c r="F117"/>
  <c r="E117"/>
  <c r="C117"/>
  <c r="L117" s="1"/>
  <c r="I117"/>
  <c r="F110"/>
  <c r="G110"/>
  <c r="H110"/>
  <c r="C110"/>
  <c r="L110" s="1"/>
  <c r="D110"/>
  <c r="E110"/>
  <c r="I110"/>
  <c r="G106"/>
  <c r="H106"/>
  <c r="C106"/>
  <c r="L106" s="1"/>
  <c r="F106"/>
  <c r="D106"/>
  <c r="E45"/>
  <c r="I45"/>
  <c r="F45"/>
  <c r="H45"/>
  <c r="G45"/>
  <c r="C45"/>
  <c r="L45" s="1"/>
  <c r="D45"/>
  <c r="I34" i="5"/>
  <c r="E34"/>
  <c r="J229" i="4"/>
  <c r="I229"/>
  <c r="F177"/>
  <c r="J177"/>
  <c r="C80" i="11"/>
  <c r="L80" s="1"/>
  <c r="I18"/>
  <c r="F52"/>
  <c r="D82"/>
  <c r="I129"/>
  <c r="D153"/>
  <c r="H46"/>
  <c r="F161"/>
  <c r="C161"/>
  <c r="L161" s="1"/>
  <c r="D81"/>
  <c r="I180"/>
  <c r="H23"/>
  <c r="A73" i="14" a="1"/>
  <c r="A73" s="1"/>
  <c r="K486" i="6"/>
  <c r="K473"/>
  <c r="K438"/>
  <c r="K437"/>
  <c r="K396"/>
  <c r="K375"/>
  <c r="K367"/>
  <c r="K351"/>
  <c r="K337"/>
  <c r="K321"/>
  <c r="K311"/>
  <c r="K309"/>
  <c r="K275"/>
  <c r="K231"/>
  <c r="K222"/>
  <c r="K185"/>
  <c r="K177"/>
  <c r="K172"/>
  <c r="K151"/>
  <c r="K114"/>
  <c r="K63"/>
  <c r="K51"/>
  <c r="K43"/>
  <c r="F292" i="5"/>
  <c r="C292"/>
  <c r="L292" s="1"/>
  <c r="H179"/>
  <c r="G179"/>
  <c r="E164"/>
  <c r="I164"/>
  <c r="E96"/>
  <c r="I96"/>
  <c r="H96"/>
  <c r="G152" i="4"/>
  <c r="F152"/>
  <c r="D150"/>
  <c r="F150"/>
  <c r="A2" i="5"/>
  <c r="A3" i="13"/>
  <c r="F153" i="11"/>
  <c r="K500" i="6"/>
  <c r="K483"/>
  <c r="K480"/>
  <c r="K460"/>
  <c r="K453"/>
  <c r="K439"/>
  <c r="K430"/>
  <c r="K422"/>
  <c r="K320"/>
  <c r="K310"/>
  <c r="K252"/>
  <c r="K195"/>
  <c r="K182"/>
  <c r="K75"/>
  <c r="K55"/>
  <c r="F206" i="5"/>
  <c r="G206"/>
  <c r="H152"/>
  <c r="I152"/>
  <c r="E50"/>
  <c r="I50"/>
  <c r="I213" i="4"/>
  <c r="J213"/>
  <c r="G99"/>
  <c r="H99"/>
  <c r="D85"/>
  <c r="H85"/>
  <c r="A75" i="14" a="1"/>
  <c r="A75" s="1"/>
  <c r="K497" i="6"/>
  <c r="K496"/>
  <c r="K495"/>
  <c r="K457"/>
  <c r="E172" i="5"/>
  <c r="I172"/>
  <c r="F54"/>
  <c r="E54"/>
  <c r="H25"/>
  <c r="C25"/>
  <c r="L25" s="1"/>
  <c r="F25"/>
  <c r="J289" i="4"/>
  <c r="I289"/>
  <c r="D54" i="11"/>
  <c r="G125"/>
  <c r="E37"/>
  <c r="I161"/>
  <c r="D161"/>
  <c r="K467" i="6"/>
  <c r="K462"/>
  <c r="K448"/>
  <c r="K440"/>
  <c r="K398"/>
  <c r="K391"/>
  <c r="K361"/>
  <c r="K327"/>
  <c r="K325"/>
  <c r="K315"/>
  <c r="K284"/>
  <c r="K237"/>
  <c r="K217"/>
  <c r="K164"/>
  <c r="K148"/>
  <c r="K145"/>
  <c r="H120" i="5"/>
  <c r="E43"/>
  <c r="K389" i="6"/>
  <c r="K307"/>
  <c r="K304"/>
  <c r="K248"/>
  <c r="K220"/>
  <c r="K216"/>
  <c r="K197"/>
  <c r="K194"/>
  <c r="K157"/>
  <c r="K24"/>
  <c r="H224" i="5"/>
  <c r="J243" i="4"/>
  <c r="K365" i="6"/>
  <c r="K357"/>
  <c r="K293"/>
  <c r="K289"/>
  <c r="K269"/>
  <c r="K264"/>
  <c r="K251"/>
  <c r="K243"/>
  <c r="K233"/>
  <c r="K228"/>
  <c r="K200"/>
  <c r="K186"/>
  <c r="K183"/>
  <c r="K174"/>
  <c r="K169"/>
  <c r="K155"/>
  <c r="K136"/>
  <c r="K106"/>
  <c r="K95"/>
  <c r="K92"/>
  <c r="K72"/>
  <c r="K59"/>
  <c r="K52"/>
  <c r="K48"/>
  <c r="K38"/>
  <c r="K19"/>
  <c r="K17"/>
  <c r="C50" i="14"/>
  <c r="L50" s="1"/>
  <c r="E50"/>
  <c r="D50"/>
  <c r="F50" s="1"/>
  <c r="C101"/>
  <c r="L101" s="1"/>
  <c r="D101"/>
  <c r="F101" s="1"/>
  <c r="E101"/>
  <c r="C102"/>
  <c r="L102" s="1"/>
  <c r="D102"/>
  <c r="F102" s="1"/>
  <c r="E102"/>
  <c r="C34"/>
  <c r="L34" s="1"/>
  <c r="E34"/>
  <c r="D34"/>
  <c r="F34" s="1"/>
  <c r="C24"/>
  <c r="L24" s="1"/>
  <c r="D24"/>
  <c r="F24" s="1"/>
  <c r="E24"/>
  <c r="D56"/>
  <c r="F56" s="1"/>
  <c r="C56"/>
  <c r="L56" s="1"/>
  <c r="E56"/>
  <c r="C89"/>
  <c r="L89" s="1"/>
  <c r="F89"/>
  <c r="D89"/>
  <c r="E89"/>
  <c r="C103"/>
  <c r="L103" s="1"/>
  <c r="F103"/>
  <c r="D103"/>
  <c r="E103"/>
  <c r="C84"/>
  <c r="L84" s="1"/>
  <c r="E84"/>
  <c r="D84"/>
  <c r="F84" s="1"/>
  <c r="D22"/>
  <c r="F22" s="1"/>
  <c r="E22"/>
  <c r="C22"/>
  <c r="L22" s="1"/>
  <c r="D16"/>
  <c r="E16" s="1"/>
  <c r="F16"/>
  <c r="C16"/>
  <c r="L16" s="1"/>
  <c r="E48"/>
  <c r="C48"/>
  <c r="L48" s="1"/>
  <c r="D48"/>
  <c r="F48" s="1"/>
  <c r="D87"/>
  <c r="F87" s="1"/>
  <c r="C87"/>
  <c r="L87" s="1"/>
  <c r="E87"/>
  <c r="C99"/>
  <c r="L99" s="1"/>
  <c r="F99"/>
  <c r="D99"/>
  <c r="E99"/>
  <c r="C65"/>
  <c r="L65" s="1"/>
  <c r="F65"/>
  <c r="D65"/>
  <c r="E65"/>
  <c r="E74"/>
  <c r="C74"/>
  <c r="L74" s="1"/>
  <c r="D74"/>
  <c r="F74" s="1"/>
  <c r="E77"/>
  <c r="D77"/>
  <c r="F77" s="1"/>
  <c r="C77"/>
  <c r="L77" s="1"/>
  <c r="E104"/>
  <c r="D104"/>
  <c r="F104" s="1"/>
  <c r="C104"/>
  <c r="L104" s="1"/>
  <c r="C71"/>
  <c r="L71" s="1"/>
  <c r="D71"/>
  <c r="F71" s="1"/>
  <c r="E71"/>
  <c r="D40"/>
  <c r="F40" s="1"/>
  <c r="C40"/>
  <c r="L40" s="1"/>
  <c r="E40"/>
  <c r="E72"/>
  <c r="C72"/>
  <c r="L72" s="1"/>
  <c r="D72"/>
  <c r="F72" s="1"/>
  <c r="C95"/>
  <c r="L95" s="1"/>
  <c r="E95"/>
  <c r="F95"/>
  <c r="D95"/>
  <c r="C45"/>
  <c r="L45" s="1"/>
  <c r="D45"/>
  <c r="F45" s="1"/>
  <c r="E45"/>
  <c r="D82"/>
  <c r="F82" s="1"/>
  <c r="C82"/>
  <c r="L82" s="1"/>
  <c r="E82"/>
  <c r="D38"/>
  <c r="F38" s="1"/>
  <c r="E38"/>
  <c r="C38"/>
  <c r="L38" s="1"/>
  <c r="E81"/>
  <c r="C81"/>
  <c r="L81" s="1"/>
  <c r="D81"/>
  <c r="F81" s="1"/>
  <c r="C66"/>
  <c r="L66" s="1"/>
  <c r="E66"/>
  <c r="F66"/>
  <c r="D66"/>
  <c r="D20"/>
  <c r="E20" s="1"/>
  <c r="C20"/>
  <c r="L20" s="1"/>
  <c r="F20"/>
  <c r="E96"/>
  <c r="D96"/>
  <c r="F96" s="1"/>
  <c r="C96"/>
  <c r="L96" s="1"/>
  <c r="C63"/>
  <c r="L63" s="1"/>
  <c r="E63"/>
  <c r="D63"/>
  <c r="F63" s="1"/>
  <c r="C32"/>
  <c r="L32" s="1"/>
  <c r="D32"/>
  <c r="F32"/>
  <c r="E32"/>
  <c r="E64"/>
  <c r="C64"/>
  <c r="L64" s="1"/>
  <c r="D64"/>
  <c r="F64" s="1"/>
  <c r="C91"/>
  <c r="L91" s="1"/>
  <c r="E91"/>
  <c r="D91"/>
  <c r="F91" s="1"/>
  <c r="E37"/>
  <c r="D37"/>
  <c r="F37" s="1"/>
  <c r="C37"/>
  <c r="L37" s="1"/>
  <c r="D76"/>
  <c r="F76" s="1"/>
  <c r="E76"/>
  <c r="C76"/>
  <c r="L76" s="1"/>
  <c r="C192" i="11"/>
  <c r="L192" s="1"/>
  <c r="D192"/>
  <c r="G185"/>
  <c r="E185"/>
  <c r="F185"/>
  <c r="H185"/>
  <c r="E172"/>
  <c r="C172"/>
  <c r="L172" s="1"/>
  <c r="I167"/>
  <c r="H167"/>
  <c r="I166"/>
  <c r="E166"/>
  <c r="D163"/>
  <c r="C163"/>
  <c r="L163" s="1"/>
  <c r="E163"/>
  <c r="H163"/>
  <c r="C135"/>
  <c r="L135" s="1"/>
  <c r="G135"/>
  <c r="I135"/>
  <c r="I104"/>
  <c r="F104"/>
  <c r="H85"/>
  <c r="C85"/>
  <c r="L85" s="1"/>
  <c r="E85"/>
  <c r="D85"/>
  <c r="F85"/>
  <c r="H40"/>
  <c r="C40"/>
  <c r="L40" s="1"/>
  <c r="D40"/>
  <c r="F40"/>
  <c r="I40"/>
  <c r="C33"/>
  <c r="L33" s="1"/>
  <c r="I33"/>
  <c r="H33"/>
  <c r="D33"/>
  <c r="G33"/>
  <c r="D26"/>
  <c r="G26"/>
  <c r="C26"/>
  <c r="H187"/>
  <c r="D187"/>
  <c r="E187"/>
  <c r="I187"/>
  <c r="G187"/>
  <c r="D184"/>
  <c r="H184"/>
  <c r="E176"/>
  <c r="F176"/>
  <c r="C176"/>
  <c r="L176" s="1"/>
  <c r="D176"/>
  <c r="C165"/>
  <c r="L165" s="1"/>
  <c r="I165"/>
  <c r="F165"/>
  <c r="G159"/>
  <c r="D159"/>
  <c r="I159"/>
  <c r="E159"/>
  <c r="H157"/>
  <c r="I157"/>
  <c r="D157"/>
  <c r="F148"/>
  <c r="G148"/>
  <c r="C144"/>
  <c r="L144" s="1"/>
  <c r="D144"/>
  <c r="F144"/>
  <c r="F123"/>
  <c r="D123"/>
  <c r="C123"/>
  <c r="L123" s="1"/>
  <c r="C96"/>
  <c r="L96" s="1"/>
  <c r="F96"/>
  <c r="C93"/>
  <c r="L93" s="1"/>
  <c r="E93"/>
  <c r="H93"/>
  <c r="F93"/>
  <c r="I63"/>
  <c r="H63"/>
  <c r="D63"/>
  <c r="E63"/>
  <c r="F63"/>
  <c r="C63"/>
  <c r="L63" s="1"/>
  <c r="D61"/>
  <c r="C61"/>
  <c r="L61" s="1"/>
  <c r="I59"/>
  <c r="G59"/>
  <c r="H57"/>
  <c r="C57"/>
  <c r="L57" s="1"/>
  <c r="I57"/>
  <c r="D57"/>
  <c r="F57"/>
  <c r="D44"/>
  <c r="C44"/>
  <c r="L44" s="1"/>
  <c r="I30"/>
  <c r="D30"/>
  <c r="F30"/>
  <c r="E30"/>
  <c r="C30"/>
  <c r="L30" s="1"/>
  <c r="D84"/>
  <c r="G85"/>
  <c r="F167"/>
  <c r="E136"/>
  <c r="D136"/>
  <c r="H136"/>
  <c r="C136"/>
  <c r="L136" s="1"/>
  <c r="I88"/>
  <c r="H88"/>
  <c r="E88"/>
  <c r="C88"/>
  <c r="L88" s="1"/>
  <c r="D88"/>
  <c r="H41"/>
  <c r="G41"/>
  <c r="C41"/>
  <c r="L41" s="1"/>
  <c r="I41"/>
  <c r="I27"/>
  <c r="C27"/>
  <c r="I15"/>
  <c r="G15"/>
  <c r="E52" i="14"/>
  <c r="G193" i="11"/>
  <c r="F193"/>
  <c r="I193"/>
  <c r="I183"/>
  <c r="H183"/>
  <c r="E183"/>
  <c r="F160"/>
  <c r="C160"/>
  <c r="L160" s="1"/>
  <c r="G160"/>
  <c r="H160"/>
  <c r="F156"/>
  <c r="G156"/>
  <c r="D143"/>
  <c r="F143"/>
  <c r="G141"/>
  <c r="F141"/>
  <c r="D141"/>
  <c r="C122"/>
  <c r="L122" s="1"/>
  <c r="D122"/>
  <c r="I122"/>
  <c r="E113"/>
  <c r="C113"/>
  <c r="L113" s="1"/>
  <c r="I113"/>
  <c r="G107"/>
  <c r="E107"/>
  <c r="D107"/>
  <c r="C102"/>
  <c r="L102" s="1"/>
  <c r="H102"/>
  <c r="D100"/>
  <c r="F100"/>
  <c r="D92"/>
  <c r="I92"/>
  <c r="F92"/>
  <c r="D79"/>
  <c r="E79"/>
  <c r="G79"/>
  <c r="C79"/>
  <c r="L79" s="1"/>
  <c r="F79"/>
  <c r="G67"/>
  <c r="I67"/>
  <c r="C67"/>
  <c r="L67" s="1"/>
  <c r="D67"/>
  <c r="E67"/>
  <c r="G60"/>
  <c r="I60"/>
  <c r="G58"/>
  <c r="H58"/>
  <c r="E58"/>
  <c r="D43"/>
  <c r="G43"/>
  <c r="I31"/>
  <c r="E31"/>
  <c r="H31"/>
  <c r="C31"/>
  <c r="L31" s="1"/>
  <c r="I196"/>
  <c r="D167"/>
  <c r="H69" i="5"/>
  <c r="G69"/>
  <c r="G15"/>
  <c r="F15"/>
  <c r="I279" i="4"/>
  <c r="J279"/>
  <c r="G107"/>
  <c r="D107"/>
  <c r="H76"/>
  <c r="G76"/>
  <c r="D223" i="5"/>
  <c r="I287"/>
  <c r="D124"/>
  <c r="G263"/>
  <c r="G289"/>
  <c r="H106"/>
  <c r="H124"/>
  <c r="C124"/>
  <c r="L124" s="1"/>
  <c r="H182"/>
  <c r="H278"/>
  <c r="H235"/>
  <c r="E235"/>
  <c r="C275"/>
  <c r="L275" s="1"/>
  <c r="E275"/>
  <c r="I285"/>
  <c r="C285"/>
  <c r="L285" s="1"/>
  <c r="H197"/>
  <c r="D219"/>
  <c r="I219"/>
  <c r="G282"/>
  <c r="H282"/>
  <c r="E293"/>
  <c r="A43" i="14" a="1"/>
  <c r="A43" s="1"/>
  <c r="A67" a="1"/>
  <c r="A67" s="1"/>
  <c r="D17" i="11"/>
  <c r="D32"/>
  <c r="D91"/>
  <c r="I152"/>
  <c r="A94" i="14" a="1"/>
  <c r="A94" s="1"/>
  <c r="A100" a="1"/>
  <c r="A100" s="1"/>
  <c r="G103" i="11"/>
  <c r="F115"/>
  <c r="F103"/>
  <c r="C17"/>
  <c r="I17"/>
  <c r="F21"/>
  <c r="A61" i="14" a="1"/>
  <c r="A61" s="1"/>
  <c r="D76" i="11"/>
  <c r="D103"/>
  <c r="C151"/>
  <c r="L151" s="1"/>
  <c r="G76"/>
  <c r="I106"/>
  <c r="F138"/>
  <c r="F54"/>
  <c r="E42"/>
  <c r="C46"/>
  <c r="L46" s="1"/>
  <c r="H151"/>
  <c r="H130"/>
  <c r="H129"/>
  <c r="H115"/>
  <c r="E106"/>
  <c r="C103"/>
  <c r="L103" s="1"/>
  <c r="G91"/>
  <c r="I76"/>
  <c r="I54"/>
  <c r="I46"/>
  <c r="H37"/>
  <c r="E32"/>
  <c r="G21"/>
  <c r="G13"/>
  <c r="G160" i="5"/>
  <c r="G192"/>
  <c r="C223"/>
  <c r="L223" s="1"/>
  <c r="G201"/>
  <c r="F252"/>
  <c r="E124"/>
  <c r="G182"/>
  <c r="G113"/>
  <c r="D113"/>
  <c r="D287"/>
  <c r="C263"/>
  <c r="L263" s="1"/>
  <c r="G148"/>
  <c r="H289"/>
  <c r="C278"/>
  <c r="L278" s="1"/>
  <c r="G106"/>
  <c r="E106"/>
  <c r="C182"/>
  <c r="L182" s="1"/>
  <c r="E182"/>
  <c r="G278"/>
  <c r="G235"/>
  <c r="I235"/>
  <c r="I275"/>
  <c r="H285"/>
  <c r="F197"/>
  <c r="G197"/>
  <c r="G219"/>
  <c r="C219"/>
  <c r="L219" s="1"/>
  <c r="F282"/>
  <c r="C282"/>
  <c r="L282" s="1"/>
  <c r="H293"/>
  <c r="G293"/>
  <c r="A27" i="14" a="1"/>
  <c r="A27" s="1"/>
  <c r="H13" i="11"/>
  <c r="C91"/>
  <c r="L91" s="1"/>
  <c r="C115"/>
  <c r="L115" s="1"/>
  <c r="E115"/>
  <c r="I103"/>
  <c r="A36" i="14" a="1"/>
  <c r="A36" s="1"/>
  <c r="A68" a="1"/>
  <c r="A68" s="1"/>
  <c r="A93" a="1"/>
  <c r="A93" s="1"/>
  <c r="E21" i="11"/>
  <c r="F91"/>
  <c r="A25" i="14" a="1"/>
  <c r="A25" s="1"/>
  <c r="A14" a="1"/>
  <c r="A14" s="1"/>
  <c r="A105" a="1"/>
  <c r="A105" s="1"/>
  <c r="F76" i="11"/>
  <c r="G54"/>
  <c r="G37"/>
  <c r="E46"/>
  <c r="G115"/>
  <c r="H91"/>
  <c r="H76"/>
  <c r="E19"/>
  <c r="K450" i="6"/>
  <c r="K442"/>
  <c r="K397"/>
  <c r="K395"/>
  <c r="K373"/>
  <c r="K363"/>
  <c r="K242"/>
  <c r="K236"/>
  <c r="K207"/>
  <c r="K199"/>
  <c r="K180"/>
  <c r="K176"/>
  <c r="K161"/>
  <c r="K120"/>
  <c r="K111"/>
  <c r="K70"/>
  <c r="K57"/>
  <c r="K23"/>
  <c r="F160" i="5"/>
  <c r="F192"/>
  <c r="I124"/>
  <c r="C252"/>
  <c r="L252" s="1"/>
  <c r="F106"/>
  <c r="E113"/>
  <c r="H113"/>
  <c r="E223"/>
  <c r="F148"/>
  <c r="F235"/>
  <c r="H275"/>
  <c r="E285"/>
  <c r="E197"/>
  <c r="F293"/>
  <c r="A59" i="14" a="1"/>
  <c r="A59" s="1"/>
  <c r="A85" a="1"/>
  <c r="A85" s="1"/>
  <c r="H103" i="11"/>
  <c r="A92" i="14" a="1"/>
  <c r="A92" s="1"/>
  <c r="A98" a="1"/>
  <c r="A98" s="1"/>
  <c r="F37" i="11"/>
  <c r="F46"/>
  <c r="K477" i="6"/>
  <c r="K466"/>
  <c r="K443"/>
  <c r="K432"/>
  <c r="K417"/>
  <c r="K381"/>
  <c r="K371"/>
  <c r="K349"/>
  <c r="K342"/>
  <c r="K336"/>
  <c r="K287"/>
  <c r="K279"/>
  <c r="K265"/>
  <c r="K259"/>
  <c r="K255"/>
  <c r="K250"/>
  <c r="K210"/>
  <c r="K206"/>
  <c r="K203"/>
  <c r="K179"/>
  <c r="K175"/>
  <c r="K171"/>
  <c r="K170"/>
  <c r="K100"/>
  <c r="K56"/>
  <c r="K46"/>
  <c r="K26"/>
  <c r="E210" i="5"/>
  <c r="G210"/>
  <c r="H21"/>
  <c r="G21"/>
  <c r="I19"/>
  <c r="G19"/>
  <c r="J273" i="4"/>
  <c r="I273"/>
  <c r="C191"/>
  <c r="M191" s="1"/>
  <c r="G191"/>
  <c r="F120"/>
  <c r="G120"/>
  <c r="D44"/>
  <c r="H44"/>
  <c r="D12"/>
  <c r="H12"/>
  <c r="F294" i="5"/>
  <c r="E294"/>
  <c r="I294"/>
  <c r="G288"/>
  <c r="H288"/>
  <c r="F286"/>
  <c r="G286"/>
  <c r="I259" i="4"/>
  <c r="J259"/>
  <c r="J237"/>
  <c r="I237"/>
  <c r="J225"/>
  <c r="I225"/>
  <c r="C167"/>
  <c r="M167" s="1"/>
  <c r="J167"/>
  <c r="K125" i="6"/>
  <c r="K115"/>
  <c r="K18"/>
  <c r="G111" i="5"/>
  <c r="D111"/>
  <c r="D60"/>
  <c r="F60"/>
  <c r="H52"/>
  <c r="G52"/>
  <c r="H56" i="4"/>
  <c r="D56"/>
  <c r="H24"/>
  <c r="D24"/>
  <c r="K158" i="6"/>
  <c r="K153"/>
  <c r="K109"/>
  <c r="K80"/>
  <c r="K22"/>
  <c r="C135" i="4"/>
  <c r="M135" s="1"/>
  <c r="M1" s="1"/>
  <c r="G292" i="5"/>
  <c r="I140"/>
  <c r="D82"/>
  <c r="F80"/>
  <c r="C35"/>
  <c r="L35" s="1"/>
  <c r="M1" s="1"/>
  <c r="I13"/>
  <c r="E297" i="4"/>
  <c r="J263"/>
  <c r="F205"/>
  <c r="H178"/>
  <c r="H135"/>
  <c r="H126"/>
  <c r="D106"/>
  <c r="D60"/>
  <c r="H40"/>
  <c r="D28"/>
  <c r="D75" i="14" l="1"/>
  <c r="F75" s="1"/>
  <c r="C75"/>
  <c r="L75" s="1"/>
  <c r="E75"/>
  <c r="E73"/>
  <c r="C73"/>
  <c r="L73" s="1"/>
  <c r="D73"/>
  <c r="F73" s="1"/>
  <c r="C14"/>
  <c r="L14" s="1"/>
  <c r="D14"/>
  <c r="E14" s="1"/>
  <c r="F14"/>
  <c r="E93"/>
  <c r="D93"/>
  <c r="F93" s="1"/>
  <c r="C93"/>
  <c r="L93" s="1"/>
  <c r="E27"/>
  <c r="D27"/>
  <c r="F27" s="1"/>
  <c r="C27"/>
  <c r="L27" s="1"/>
  <c r="C67"/>
  <c r="L67" s="1"/>
  <c r="D67"/>
  <c r="F67" s="1"/>
  <c r="E67"/>
  <c r="M26" i="11"/>
  <c r="L26"/>
  <c r="A57" i="6" a="1"/>
  <c r="A57" s="1"/>
  <c r="A89" a="1"/>
  <c r="A89" s="1"/>
  <c r="A121" a="1"/>
  <c r="A121" s="1"/>
  <c r="A78" a="1"/>
  <c r="A78" s="1"/>
  <c r="A40" a="1"/>
  <c r="A40" s="1"/>
  <c r="A46" a="1"/>
  <c r="A46" s="1"/>
  <c r="A44" a="1"/>
  <c r="A44" s="1"/>
  <c r="A217" a="1"/>
  <c r="A217" s="1"/>
  <c r="A108" a="1"/>
  <c r="A108" s="1"/>
  <c r="A152" a="1"/>
  <c r="A152" s="1"/>
  <c r="A167" a="1"/>
  <c r="A167" s="1"/>
  <c r="A224" a="1"/>
  <c r="A224" s="1"/>
  <c r="A62" a="1"/>
  <c r="A62" s="1"/>
  <c r="A116" a="1"/>
  <c r="A116" s="1"/>
  <c r="A156" a="1"/>
  <c r="A156" s="1"/>
  <c r="A253" a="1"/>
  <c r="A253" s="1"/>
  <c r="A48" a="1"/>
  <c r="A48" s="1"/>
  <c r="A239" a="1"/>
  <c r="A239" s="1"/>
  <c r="A36" a="1"/>
  <c r="A36" s="1"/>
  <c r="A236" a="1"/>
  <c r="A236" s="1"/>
  <c r="A86" a="1"/>
  <c r="A86" s="1"/>
  <c r="A293" a="1"/>
  <c r="A293" s="1"/>
  <c r="A81" a="1"/>
  <c r="A81" s="1"/>
  <c r="A69" a="1"/>
  <c r="A69" s="1"/>
  <c r="A82" a="1"/>
  <c r="A82" s="1"/>
  <c r="A265" a="1"/>
  <c r="A265" s="1"/>
  <c r="A141" a="1"/>
  <c r="A141" s="1"/>
  <c r="A176" a="1"/>
  <c r="A176" s="1"/>
  <c r="A126" a="1"/>
  <c r="A126" s="1"/>
  <c r="A272" a="1"/>
  <c r="A272" s="1"/>
  <c r="A67" a="1"/>
  <c r="A67" s="1"/>
  <c r="A145" a="1"/>
  <c r="A145" s="1"/>
  <c r="A180" a="1"/>
  <c r="A180" s="1"/>
  <c r="A252" a="1"/>
  <c r="A252" s="1"/>
  <c r="A294" a="1"/>
  <c r="A294" s="1"/>
  <c r="A299" a="1"/>
  <c r="A299" s="1"/>
  <c r="A43" a="1"/>
  <c r="A43" s="1"/>
  <c r="A231" a="1"/>
  <c r="A231" s="1"/>
  <c r="A65" a="1"/>
  <c r="A65" s="1"/>
  <c r="A292" a="1"/>
  <c r="A292" s="1"/>
  <c r="A32" a="1"/>
  <c r="A32" s="1"/>
  <c r="A29" a="1"/>
  <c r="A29" s="1"/>
  <c r="A198" a="1"/>
  <c r="A198" s="1"/>
  <c r="A133" a="1"/>
  <c r="A133" s="1"/>
  <c r="A136" a="1"/>
  <c r="A136" s="1"/>
  <c r="A120" a="1"/>
  <c r="A120" s="1"/>
  <c r="A289" a="1"/>
  <c r="A289" s="1"/>
  <c r="A99" a="1"/>
  <c r="A99" s="1"/>
  <c r="A71" a="1"/>
  <c r="A71" s="1"/>
  <c r="A172" a="1"/>
  <c r="A172" s="1"/>
  <c r="A183" a="1"/>
  <c r="A183" s="1"/>
  <c r="A33" a="1"/>
  <c r="A33" s="1"/>
  <c r="A276" a="1"/>
  <c r="A276" s="1"/>
  <c r="A21" a="1"/>
  <c r="A21" s="1"/>
  <c r="A269" a="1"/>
  <c r="A269" s="1"/>
  <c r="A59" a="1"/>
  <c r="A59" s="1"/>
  <c r="A229" a="1"/>
  <c r="A229" s="1"/>
  <c r="A38" a="1"/>
  <c r="A38" s="1"/>
  <c r="A90" a="1"/>
  <c r="A90" s="1"/>
  <c r="A106" a="1"/>
  <c r="A106" s="1"/>
  <c r="A297" a="1"/>
  <c r="A297" s="1"/>
  <c r="A189" a="1"/>
  <c r="A189" s="1"/>
  <c r="A192" a="1"/>
  <c r="A192" s="1"/>
  <c r="A209" a="1"/>
  <c r="A209" s="1"/>
  <c r="A203" a="1"/>
  <c r="A203" s="1"/>
  <c r="A45" a="1"/>
  <c r="A45" s="1"/>
  <c r="A161" a="1"/>
  <c r="A161" s="1"/>
  <c r="A114" a="1"/>
  <c r="A114" s="1"/>
  <c r="A215" a="1"/>
  <c r="A215" s="1"/>
  <c r="A213" a="1"/>
  <c r="A213" s="1"/>
  <c r="A226" a="1"/>
  <c r="A226" s="1"/>
  <c r="A122" a="1"/>
  <c r="A122" s="1"/>
  <c r="A279" a="1"/>
  <c r="A279" s="1"/>
  <c r="A155" a="1"/>
  <c r="A155" s="1"/>
  <c r="A255" a="1"/>
  <c r="A255" s="1"/>
  <c r="A111" a="1"/>
  <c r="A111" s="1"/>
  <c r="A12" a="1"/>
  <c r="A12" s="1"/>
  <c r="A61" a="1"/>
  <c r="A61" s="1"/>
  <c r="A166" a="1"/>
  <c r="A166" s="1"/>
  <c r="A211" a="1"/>
  <c r="A211" s="1"/>
  <c r="A118" a="1"/>
  <c r="A118" s="1"/>
  <c r="A135" a="1"/>
  <c r="A135" s="1"/>
  <c r="A257" a="1"/>
  <c r="A257" s="1"/>
  <c r="A105" a="1"/>
  <c r="A105" s="1"/>
  <c r="A34" a="1"/>
  <c r="A34" s="1"/>
  <c r="A124" a="1"/>
  <c r="A124" s="1"/>
  <c r="A138" a="1"/>
  <c r="A138" s="1"/>
  <c r="A246" a="1"/>
  <c r="A246" s="1"/>
  <c r="A212" a="1"/>
  <c r="A212" s="1"/>
  <c r="A49" a="1"/>
  <c r="A49" s="1"/>
  <c r="A205" a="1"/>
  <c r="A205" s="1"/>
  <c r="A286" a="1"/>
  <c r="A286" s="1"/>
  <c r="A178" a="1"/>
  <c r="A178" s="1"/>
  <c r="A266" a="1"/>
  <c r="A266" s="1"/>
  <c r="A76" a="1"/>
  <c r="A76" s="1"/>
  <c r="A51" a="1"/>
  <c r="A51" s="1"/>
  <c r="A195" a="1"/>
  <c r="A195" s="1"/>
  <c r="A259" a="1"/>
  <c r="A259" s="1"/>
  <c r="A144" a="1"/>
  <c r="A144" s="1"/>
  <c r="A159" a="1"/>
  <c r="A159" s="1"/>
  <c r="A208" a="1"/>
  <c r="A208" s="1"/>
  <c r="A94" a="1"/>
  <c r="A94" s="1"/>
  <c r="A39" a="1"/>
  <c r="A39" s="1"/>
  <c r="A148" a="1"/>
  <c r="A148" s="1"/>
  <c r="A221" a="1"/>
  <c r="A221" s="1"/>
  <c r="A230" a="1"/>
  <c r="A230" s="1"/>
  <c r="A162" a="1"/>
  <c r="A162" s="1"/>
  <c r="A113" a="1"/>
  <c r="A113" s="1"/>
  <c r="A131" a="1"/>
  <c r="A131" s="1"/>
  <c r="A270" a="1"/>
  <c r="A270" s="1"/>
  <c r="A31" a="1"/>
  <c r="A31" s="1"/>
  <c r="A250" a="1"/>
  <c r="A250" s="1"/>
  <c r="A53" a="1"/>
  <c r="A53" s="1"/>
  <c r="A134" a="1"/>
  <c r="A134" s="1"/>
  <c r="A216" a="1"/>
  <c r="A216" s="1"/>
  <c r="A197" a="1"/>
  <c r="A197" s="1"/>
  <c r="A200" a="1"/>
  <c r="A200" s="1"/>
  <c r="A225" a="1"/>
  <c r="A225" s="1"/>
  <c r="A219" a="1"/>
  <c r="A219" s="1"/>
  <c r="A13" a="1"/>
  <c r="A13" s="1"/>
  <c r="A169" a="1"/>
  <c r="A169" s="1"/>
  <c r="A147" a="1"/>
  <c r="A147" s="1"/>
  <c r="A247" a="1"/>
  <c r="A247" s="1"/>
  <c r="A245" a="1"/>
  <c r="A245" s="1"/>
  <c r="A242" a="1"/>
  <c r="A242" s="1"/>
  <c r="A154" a="1"/>
  <c r="A154" s="1"/>
  <c r="A295" a="1"/>
  <c r="A295" s="1"/>
  <c r="A115" a="1"/>
  <c r="A115" s="1"/>
  <c r="A275" a="1"/>
  <c r="A275" s="1"/>
  <c r="A47" a="1"/>
  <c r="A47" s="1"/>
  <c r="A27" a="1"/>
  <c r="A27" s="1"/>
  <c r="A233" a="1"/>
  <c r="A233" s="1"/>
  <c r="A227" a="1"/>
  <c r="A227" s="1"/>
  <c r="A160" a="1"/>
  <c r="A160" s="1"/>
  <c r="A143" a="1"/>
  <c r="A143" s="1"/>
  <c r="A240" a="1"/>
  <c r="A240" s="1"/>
  <c r="A73" a="1"/>
  <c r="A73" s="1"/>
  <c r="A129" a="1"/>
  <c r="A129" s="1"/>
  <c r="A132" a="1"/>
  <c r="A132" s="1"/>
  <c r="A285" a="1"/>
  <c r="A285" s="1"/>
  <c r="A262" a="1"/>
  <c r="A262" s="1"/>
  <c r="A267" a="1"/>
  <c r="A267" s="1"/>
  <c r="A70" a="1"/>
  <c r="A70" s="1"/>
  <c r="A19" a="1"/>
  <c r="A19" s="1"/>
  <c r="A23" a="1"/>
  <c r="A23" s="1"/>
  <c r="A248" a="1"/>
  <c r="A248" s="1"/>
  <c r="A181" a="1"/>
  <c r="A181" s="1"/>
  <c r="A92" a="1"/>
  <c r="A92" s="1"/>
  <c r="A187" a="1"/>
  <c r="A187" s="1"/>
  <c r="A251" a="1"/>
  <c r="A251" s="1"/>
  <c r="A77" a="1"/>
  <c r="A77" s="1"/>
  <c r="A185" a="1"/>
  <c r="A185" s="1"/>
  <c r="A96" a="1"/>
  <c r="A96" s="1"/>
  <c r="A287" a="1"/>
  <c r="A287" s="1"/>
  <c r="A194" a="1"/>
  <c r="A194" s="1"/>
  <c r="A274" a="1"/>
  <c r="A274" s="1"/>
  <c r="A163" a="1"/>
  <c r="A163" s="1"/>
  <c r="A222" a="1"/>
  <c r="A222" s="1"/>
  <c r="A123" a="1"/>
  <c r="A123" s="1"/>
  <c r="A202" a="1"/>
  <c r="A202" s="1"/>
  <c r="A74" a="1"/>
  <c r="A74" s="1"/>
  <c r="A20" a="1"/>
  <c r="A20" s="1"/>
  <c r="A150" a="1"/>
  <c r="A150" s="1"/>
  <c r="A296" a="1"/>
  <c r="A296" s="1"/>
  <c r="A110" a="1"/>
  <c r="A110" s="1"/>
  <c r="A127" a="1"/>
  <c r="A127" s="1"/>
  <c r="A241" a="1"/>
  <c r="A241" s="1"/>
  <c r="A24" a="1"/>
  <c r="A24" s="1"/>
  <c r="A66" a="1"/>
  <c r="A66" s="1"/>
  <c r="A112" a="1"/>
  <c r="A112" s="1"/>
  <c r="A179" a="1"/>
  <c r="A179" s="1"/>
  <c r="A54" a="1"/>
  <c r="A54" s="1"/>
  <c r="A207" a="1"/>
  <c r="A207" s="1"/>
  <c r="A42" a="1"/>
  <c r="A42" s="1"/>
  <c r="A204" a="1"/>
  <c r="A204" s="1"/>
  <c r="A52" a="1"/>
  <c r="A52" s="1"/>
  <c r="A261" a="1"/>
  <c r="A261" s="1"/>
  <c r="A75" a="1"/>
  <c r="A75" s="1"/>
  <c r="A14" a="1"/>
  <c r="A14" s="1"/>
  <c r="A249" a="1"/>
  <c r="A249" s="1"/>
  <c r="A243" a="1"/>
  <c r="A243" s="1"/>
  <c r="A168" a="1"/>
  <c r="A168" s="1"/>
  <c r="A151" a="1"/>
  <c r="A151" s="1"/>
  <c r="A256" a="1"/>
  <c r="A256" s="1"/>
  <c r="A41" a="1"/>
  <c r="A41" s="1"/>
  <c r="A137" a="1"/>
  <c r="A137" s="1"/>
  <c r="A140" a="1"/>
  <c r="A140" s="1"/>
  <c r="A220" a="1"/>
  <c r="A220" s="1"/>
  <c r="A278" a="1"/>
  <c r="A278" s="1"/>
  <c r="A283" a="1"/>
  <c r="A283" s="1"/>
  <c r="A107" a="1"/>
  <c r="A107" s="1"/>
  <c r="A300" a="1"/>
  <c r="A300" s="1"/>
  <c r="A16" a="1"/>
  <c r="A16" s="1"/>
  <c r="A260" a="1"/>
  <c r="A260" s="1"/>
  <c r="A298" a="1"/>
  <c r="A298" s="1"/>
  <c r="A63" a="1"/>
  <c r="A63" s="1"/>
  <c r="A18" a="1"/>
  <c r="A18" s="1"/>
  <c r="A264" a="1"/>
  <c r="A264" s="1"/>
  <c r="A157" a="1"/>
  <c r="A157" s="1"/>
  <c r="A104" a="1"/>
  <c r="A104" s="1"/>
  <c r="A158" a="1"/>
  <c r="A158" s="1"/>
  <c r="A102" a="1"/>
  <c r="A102" s="1"/>
  <c r="A60" a="1"/>
  <c r="A60" s="1"/>
  <c r="A193" a="1"/>
  <c r="A193" s="1"/>
  <c r="A196" a="1"/>
  <c r="A196" s="1"/>
  <c r="A199" a="1"/>
  <c r="A199" s="1"/>
  <c r="A171" a="1"/>
  <c r="A171" s="1"/>
  <c r="A290" a="1"/>
  <c r="A290" s="1"/>
  <c r="A15" a="1"/>
  <c r="A15" s="1"/>
  <c r="A238" a="1"/>
  <c r="A238" s="1"/>
  <c r="A37" a="1"/>
  <c r="A37" s="1"/>
  <c r="A218" a="1"/>
  <c r="A218" s="1"/>
  <c r="A68" a="1"/>
  <c r="A68" s="1"/>
  <c r="A25" a="1"/>
  <c r="A25" s="1"/>
  <c r="A83" a="1"/>
  <c r="A83" s="1"/>
  <c r="A50" a="1"/>
  <c r="A50" s="1"/>
  <c r="A281" a="1"/>
  <c r="A281" s="1"/>
  <c r="A149" a="1"/>
  <c r="A149" s="1"/>
  <c r="A184" a="1"/>
  <c r="A184" s="1"/>
  <c r="A142" a="1"/>
  <c r="A142" s="1"/>
  <c r="A288" a="1"/>
  <c r="A288" s="1"/>
  <c r="A35" a="1"/>
  <c r="A35" s="1"/>
  <c r="A153" a="1"/>
  <c r="A153" s="1"/>
  <c r="A188" a="1"/>
  <c r="A188" s="1"/>
  <c r="A284" a="1"/>
  <c r="A284" s="1"/>
  <c r="A139" a="1"/>
  <c r="A139" s="1"/>
  <c r="A210" a="1"/>
  <c r="A210" s="1"/>
  <c r="A79" a="1"/>
  <c r="A79" s="1"/>
  <c r="A263" a="1"/>
  <c r="A263" s="1"/>
  <c r="A101" a="1"/>
  <c r="A101" s="1"/>
  <c r="A223" a="1"/>
  <c r="A223" s="1"/>
  <c r="A100" a="1"/>
  <c r="A100" s="1"/>
  <c r="A26" a="1"/>
  <c r="A26" s="1"/>
  <c r="A55" a="1"/>
  <c r="A55" s="1"/>
  <c r="A232" a="1"/>
  <c r="A232" s="1"/>
  <c r="A173" a="1"/>
  <c r="A173" s="1"/>
  <c r="A84" a="1"/>
  <c r="A84" s="1"/>
  <c r="A190" a="1"/>
  <c r="A190" s="1"/>
  <c r="A235" a="1"/>
  <c r="A235" s="1"/>
  <c r="A109" a="1"/>
  <c r="A109" s="1"/>
  <c r="A177" a="1"/>
  <c r="A177" s="1"/>
  <c r="A88" a="1"/>
  <c r="A88" s="1"/>
  <c r="A271" a="1"/>
  <c r="A271" s="1"/>
  <c r="A277" a="1"/>
  <c r="A277" s="1"/>
  <c r="A258" a="1"/>
  <c r="A258" s="1"/>
  <c r="A186" a="1"/>
  <c r="A186" s="1"/>
  <c r="A206" a="1"/>
  <c r="A206" s="1"/>
  <c r="A146" a="1"/>
  <c r="A146" s="1"/>
  <c r="A291" a="1"/>
  <c r="A291" s="1"/>
  <c r="A91" a="1"/>
  <c r="A91" s="1"/>
  <c r="A87" a="1"/>
  <c r="A87" s="1"/>
  <c r="A280" a="1"/>
  <c r="A280" s="1"/>
  <c r="A165" a="1"/>
  <c r="A165" s="1"/>
  <c r="A119" a="1"/>
  <c r="A119" s="1"/>
  <c r="A174" a="1"/>
  <c r="A174" s="1"/>
  <c r="A56" a="1"/>
  <c r="A56" s="1"/>
  <c r="A28" a="1"/>
  <c r="A28" s="1"/>
  <c r="A201" a="1"/>
  <c r="A201" s="1"/>
  <c r="A80" a="1"/>
  <c r="A80" s="1"/>
  <c r="A214" a="1"/>
  <c r="A214" s="1"/>
  <c r="A130" a="1"/>
  <c r="A130" s="1"/>
  <c r="A64" a="1"/>
  <c r="A64" s="1"/>
  <c r="A95" a="1"/>
  <c r="A95" s="1"/>
  <c r="A254" a="1"/>
  <c r="A254" s="1"/>
  <c r="A58" a="1"/>
  <c r="A58" s="1"/>
  <c r="A234" a="1"/>
  <c r="A234" s="1"/>
  <c r="A117" a="1"/>
  <c r="A117" s="1"/>
  <c r="A93" a="1"/>
  <c r="A93" s="1"/>
  <c r="A182" a="1"/>
  <c r="A182" s="1"/>
  <c r="A125" a="1"/>
  <c r="A125" s="1"/>
  <c r="A128" a="1"/>
  <c r="A128" s="1"/>
  <c r="A175" a="1"/>
  <c r="A175" s="1"/>
  <c r="A273" a="1"/>
  <c r="A273" s="1"/>
  <c r="A30" a="1"/>
  <c r="A30" s="1"/>
  <c r="A103" a="1"/>
  <c r="A103" s="1"/>
  <c r="A164" a="1"/>
  <c r="A164" s="1"/>
  <c r="A170" a="1"/>
  <c r="A170" s="1"/>
  <c r="A97" a="1"/>
  <c r="A97" s="1"/>
  <c r="A244" a="1"/>
  <c r="A244" s="1"/>
  <c r="A85" a="1"/>
  <c r="A85" s="1"/>
  <c r="A237" a="1"/>
  <c r="A237" s="1"/>
  <c r="A22" a="1"/>
  <c r="A22" s="1"/>
  <c r="A191" a="1"/>
  <c r="A191" s="1"/>
  <c r="A17" a="1"/>
  <c r="A17" s="1"/>
  <c r="A268" a="1"/>
  <c r="A268" s="1"/>
  <c r="A282" a="1"/>
  <c r="A282" s="1"/>
  <c r="A228" a="1"/>
  <c r="A228" s="1"/>
  <c r="A72" a="1"/>
  <c r="A72" s="1"/>
  <c r="A98" a="1"/>
  <c r="A98" s="1"/>
  <c r="C92" i="14"/>
  <c r="L92" s="1"/>
  <c r="E92"/>
  <c r="D92"/>
  <c r="F92" s="1"/>
  <c r="E105"/>
  <c r="C105"/>
  <c r="L105" s="1"/>
  <c r="D105"/>
  <c r="F105" s="1"/>
  <c r="D61"/>
  <c r="F61" s="1"/>
  <c r="C61"/>
  <c r="L61" s="1"/>
  <c r="E61"/>
  <c r="C94"/>
  <c r="L94" s="1"/>
  <c r="F94"/>
  <c r="D94"/>
  <c r="E94"/>
  <c r="D98"/>
  <c r="F98" s="1"/>
  <c r="E98"/>
  <c r="C98"/>
  <c r="L98" s="1"/>
  <c r="D59"/>
  <c r="F59" s="1"/>
  <c r="C59"/>
  <c r="L59" s="1"/>
  <c r="E59"/>
  <c r="D36"/>
  <c r="F36" s="1"/>
  <c r="E36"/>
  <c r="C36"/>
  <c r="L36" s="1"/>
  <c r="L17" i="11"/>
  <c r="M1" s="1"/>
  <c r="M17"/>
  <c r="D100" i="14"/>
  <c r="E100"/>
  <c r="C100"/>
  <c r="L100" s="1"/>
  <c r="F100"/>
  <c r="E85"/>
  <c r="D85"/>
  <c r="F85" s="1"/>
  <c r="C85"/>
  <c r="L85" s="1"/>
  <c r="D25"/>
  <c r="F25" s="1"/>
  <c r="C25"/>
  <c r="L25" s="1"/>
  <c r="E25"/>
  <c r="C68"/>
  <c r="L68" s="1"/>
  <c r="D68"/>
  <c r="F68" s="1"/>
  <c r="E68"/>
  <c r="D43"/>
  <c r="F43" s="1"/>
  <c r="E43"/>
  <c r="C43"/>
  <c r="L43" s="1"/>
  <c r="M27" i="11"/>
  <c r="L27"/>
  <c r="D282" i="6" l="1"/>
  <c r="E282"/>
  <c r="F282"/>
  <c r="C282"/>
  <c r="L282" s="1"/>
  <c r="E228"/>
  <c r="D228"/>
  <c r="C228"/>
  <c r="L228" s="1"/>
  <c r="F228"/>
  <c r="C191"/>
  <c r="L191" s="1"/>
  <c r="E191"/>
  <c r="D191"/>
  <c r="F191"/>
  <c r="F244"/>
  <c r="D244"/>
  <c r="E244"/>
  <c r="C244"/>
  <c r="L244" s="1"/>
  <c r="E103"/>
  <c r="D103"/>
  <c r="C103"/>
  <c r="L103" s="1"/>
  <c r="F103"/>
  <c r="D128"/>
  <c r="E128"/>
  <c r="C128"/>
  <c r="L128" s="1"/>
  <c r="F128"/>
  <c r="D117"/>
  <c r="C117"/>
  <c r="L117" s="1"/>
  <c r="E117"/>
  <c r="F117"/>
  <c r="F95"/>
  <c r="C95"/>
  <c r="L95" s="1"/>
  <c r="D95"/>
  <c r="E95"/>
  <c r="C80"/>
  <c r="L80" s="1"/>
  <c r="F80"/>
  <c r="E80"/>
  <c r="D80"/>
  <c r="D174"/>
  <c r="C174"/>
  <c r="L174" s="1"/>
  <c r="F174"/>
  <c r="E174"/>
  <c r="C87"/>
  <c r="L87" s="1"/>
  <c r="E87"/>
  <c r="D87"/>
  <c r="F87"/>
  <c r="C206"/>
  <c r="L206" s="1"/>
  <c r="D206"/>
  <c r="F206"/>
  <c r="E206"/>
  <c r="E271"/>
  <c r="F271"/>
  <c r="D271"/>
  <c r="C271"/>
  <c r="L271" s="1"/>
  <c r="E235"/>
  <c r="C235"/>
  <c r="L235" s="1"/>
  <c r="F235"/>
  <c r="D235"/>
  <c r="F232"/>
  <c r="C232"/>
  <c r="L232" s="1"/>
  <c r="E232"/>
  <c r="D232"/>
  <c r="C223"/>
  <c r="L223" s="1"/>
  <c r="E223"/>
  <c r="D223"/>
  <c r="F223"/>
  <c r="E210"/>
  <c r="C210"/>
  <c r="L210" s="1"/>
  <c r="D210"/>
  <c r="F210"/>
  <c r="C153"/>
  <c r="L153" s="1"/>
  <c r="E153"/>
  <c r="F153"/>
  <c r="D153"/>
  <c r="F184"/>
  <c r="C184"/>
  <c r="L184" s="1"/>
  <c r="E184"/>
  <c r="D184"/>
  <c r="F83"/>
  <c r="E83"/>
  <c r="C83"/>
  <c r="L83" s="1"/>
  <c r="D83"/>
  <c r="C37"/>
  <c r="L37" s="1"/>
  <c r="F37"/>
  <c r="E37"/>
  <c r="D37"/>
  <c r="F171"/>
  <c r="E171"/>
  <c r="C171"/>
  <c r="L171" s="1"/>
  <c r="D171"/>
  <c r="F60"/>
  <c r="D60"/>
  <c r="C60"/>
  <c r="L60" s="1"/>
  <c r="E60"/>
  <c r="C157"/>
  <c r="L157" s="1"/>
  <c r="E157"/>
  <c r="F157"/>
  <c r="D157"/>
  <c r="E298"/>
  <c r="F298"/>
  <c r="C298"/>
  <c r="L298" s="1"/>
  <c r="D298"/>
  <c r="C107"/>
  <c r="L107" s="1"/>
  <c r="F107"/>
  <c r="D107"/>
  <c r="E107"/>
  <c r="D140"/>
  <c r="F140"/>
  <c r="E140"/>
  <c r="C140"/>
  <c r="L140" s="1"/>
  <c r="F151"/>
  <c r="D151"/>
  <c r="E151"/>
  <c r="C151"/>
  <c r="L151" s="1"/>
  <c r="E14"/>
  <c r="D14"/>
  <c r="F14"/>
  <c r="C14"/>
  <c r="L14" s="1"/>
  <c r="F204"/>
  <c r="D204"/>
  <c r="C204"/>
  <c r="L204" s="1"/>
  <c r="E204"/>
  <c r="F179"/>
  <c r="D179"/>
  <c r="E179"/>
  <c r="C179"/>
  <c r="L179" s="1"/>
  <c r="F241"/>
  <c r="C241"/>
  <c r="L241" s="1"/>
  <c r="E241"/>
  <c r="D241"/>
  <c r="C150"/>
  <c r="L150" s="1"/>
  <c r="D150"/>
  <c r="F150"/>
  <c r="E150"/>
  <c r="C123"/>
  <c r="L123" s="1"/>
  <c r="F123"/>
  <c r="D123"/>
  <c r="E123"/>
  <c r="C194"/>
  <c r="L194" s="1"/>
  <c r="F194"/>
  <c r="D194"/>
  <c r="E194"/>
  <c r="D77"/>
  <c r="C77"/>
  <c r="L77" s="1"/>
  <c r="E77"/>
  <c r="F77"/>
  <c r="D181"/>
  <c r="C181"/>
  <c r="L181" s="1"/>
  <c r="E181"/>
  <c r="F181"/>
  <c r="E70"/>
  <c r="D70"/>
  <c r="C70"/>
  <c r="L70" s="1"/>
  <c r="F70"/>
  <c r="D132"/>
  <c r="C132"/>
  <c r="L132" s="1"/>
  <c r="E132"/>
  <c r="F132"/>
  <c r="C143"/>
  <c r="L143" s="1"/>
  <c r="F143"/>
  <c r="D143"/>
  <c r="E143"/>
  <c r="D27"/>
  <c r="F27"/>
  <c r="C27"/>
  <c r="L27" s="1"/>
  <c r="E27"/>
  <c r="E295"/>
  <c r="F295"/>
  <c r="D295"/>
  <c r="C295"/>
  <c r="L295" s="1"/>
  <c r="C247"/>
  <c r="L247" s="1"/>
  <c r="F247"/>
  <c r="D247"/>
  <c r="E247"/>
  <c r="F219"/>
  <c r="E219"/>
  <c r="C219"/>
  <c r="L219" s="1"/>
  <c r="D219"/>
  <c r="D216"/>
  <c r="E216"/>
  <c r="C216"/>
  <c r="L216" s="1"/>
  <c r="F216"/>
  <c r="F31"/>
  <c r="D31"/>
  <c r="C31"/>
  <c r="L31" s="1"/>
  <c r="E31"/>
  <c r="F162"/>
  <c r="C162"/>
  <c r="L162" s="1"/>
  <c r="D162"/>
  <c r="E162"/>
  <c r="C39"/>
  <c r="L39" s="1"/>
  <c r="E39"/>
  <c r="F39"/>
  <c r="D39"/>
  <c r="C144"/>
  <c r="L144" s="1"/>
  <c r="F144"/>
  <c r="D144"/>
  <c r="E144"/>
  <c r="C76"/>
  <c r="L76" s="1"/>
  <c r="E76"/>
  <c r="F76"/>
  <c r="D76"/>
  <c r="E205"/>
  <c r="D205"/>
  <c r="F205"/>
  <c r="C205"/>
  <c r="L205" s="1"/>
  <c r="D138"/>
  <c r="E138"/>
  <c r="F138"/>
  <c r="C138"/>
  <c r="L138" s="1"/>
  <c r="D257"/>
  <c r="F257"/>
  <c r="E257"/>
  <c r="C257"/>
  <c r="L257" s="1"/>
  <c r="C166"/>
  <c r="L166" s="1"/>
  <c r="D166"/>
  <c r="E166"/>
  <c r="F166"/>
  <c r="D255"/>
  <c r="F255"/>
  <c r="E255"/>
  <c r="C255"/>
  <c r="L255" s="1"/>
  <c r="D226"/>
  <c r="C226"/>
  <c r="L226" s="1"/>
  <c r="E226"/>
  <c r="F226"/>
  <c r="F161"/>
  <c r="C161"/>
  <c r="L161" s="1"/>
  <c r="D161"/>
  <c r="E161"/>
  <c r="F192"/>
  <c r="C192"/>
  <c r="L192" s="1"/>
  <c r="D192"/>
  <c r="E192"/>
  <c r="C90"/>
  <c r="L90" s="1"/>
  <c r="E90"/>
  <c r="F90"/>
  <c r="D90"/>
  <c r="F269"/>
  <c r="D269"/>
  <c r="C269"/>
  <c r="L269" s="1"/>
  <c r="E269"/>
  <c r="E183"/>
  <c r="C183"/>
  <c r="L183" s="1"/>
  <c r="D183"/>
  <c r="F183"/>
  <c r="D289"/>
  <c r="C289"/>
  <c r="L289" s="1"/>
  <c r="E289"/>
  <c r="F289"/>
  <c r="C198"/>
  <c r="L198" s="1"/>
  <c r="D198"/>
  <c r="F198"/>
  <c r="E198"/>
  <c r="D65"/>
  <c r="C65"/>
  <c r="L65" s="1"/>
  <c r="E65"/>
  <c r="F65"/>
  <c r="D294"/>
  <c r="C294"/>
  <c r="L294" s="1"/>
  <c r="E294"/>
  <c r="F294"/>
  <c r="C67"/>
  <c r="L67" s="1"/>
  <c r="F67"/>
  <c r="D67"/>
  <c r="E67"/>
  <c r="E141"/>
  <c r="F141"/>
  <c r="D141"/>
  <c r="C141"/>
  <c r="L141" s="1"/>
  <c r="D81"/>
  <c r="C81"/>
  <c r="L81" s="1"/>
  <c r="E81"/>
  <c r="F81"/>
  <c r="E36"/>
  <c r="C36"/>
  <c r="L36" s="1"/>
  <c r="F36"/>
  <c r="D36"/>
  <c r="F156"/>
  <c r="D156"/>
  <c r="E156"/>
  <c r="C156"/>
  <c r="L156" s="1"/>
  <c r="E167"/>
  <c r="D167"/>
  <c r="F167"/>
  <c r="C167"/>
  <c r="L167" s="1"/>
  <c r="F44"/>
  <c r="C44"/>
  <c r="L44" s="1"/>
  <c r="E44"/>
  <c r="D44"/>
  <c r="C121"/>
  <c r="L121" s="1"/>
  <c r="D121"/>
  <c r="F121"/>
  <c r="E121"/>
  <c r="M1" i="14"/>
  <c r="D97" i="6"/>
  <c r="F97"/>
  <c r="E97"/>
  <c r="C97"/>
  <c r="L97" s="1"/>
  <c r="F72"/>
  <c r="E72"/>
  <c r="C72"/>
  <c r="L72" s="1"/>
  <c r="D72"/>
  <c r="C17"/>
  <c r="L17" s="1"/>
  <c r="E17"/>
  <c r="F17"/>
  <c r="D17"/>
  <c r="E85"/>
  <c r="F85"/>
  <c r="D85"/>
  <c r="C85"/>
  <c r="L85" s="1"/>
  <c r="C164"/>
  <c r="L164" s="1"/>
  <c r="E164"/>
  <c r="F164"/>
  <c r="D164"/>
  <c r="D175"/>
  <c r="E175"/>
  <c r="C175"/>
  <c r="L175" s="1"/>
  <c r="F175"/>
  <c r="C93"/>
  <c r="L93" s="1"/>
  <c r="F93"/>
  <c r="E93"/>
  <c r="D93"/>
  <c r="F254"/>
  <c r="D254"/>
  <c r="E254"/>
  <c r="C254"/>
  <c r="L254" s="1"/>
  <c r="C214"/>
  <c r="L214" s="1"/>
  <c r="E214"/>
  <c r="D214"/>
  <c r="F214"/>
  <c r="F56"/>
  <c r="D56"/>
  <c r="C56"/>
  <c r="L56" s="1"/>
  <c r="E56"/>
  <c r="F280"/>
  <c r="E280"/>
  <c r="D280"/>
  <c r="C280"/>
  <c r="L280" s="1"/>
  <c r="E146"/>
  <c r="F146"/>
  <c r="D146"/>
  <c r="C146"/>
  <c r="L146" s="1"/>
  <c r="F277"/>
  <c r="D277"/>
  <c r="E277"/>
  <c r="C277"/>
  <c r="L277" s="1"/>
  <c r="F109"/>
  <c r="E109"/>
  <c r="D109"/>
  <c r="C109"/>
  <c r="L109" s="1"/>
  <c r="D173"/>
  <c r="F173"/>
  <c r="E173"/>
  <c r="C173"/>
  <c r="L173" s="1"/>
  <c r="E100"/>
  <c r="D100"/>
  <c r="C100"/>
  <c r="L100" s="1"/>
  <c r="F100"/>
  <c r="C79"/>
  <c r="L79" s="1"/>
  <c r="D79"/>
  <c r="F79"/>
  <c r="E79"/>
  <c r="C188"/>
  <c r="L188" s="1"/>
  <c r="F188"/>
  <c r="D188"/>
  <c r="E188"/>
  <c r="D142"/>
  <c r="F142"/>
  <c r="E142"/>
  <c r="C142"/>
  <c r="L142" s="1"/>
  <c r="C50"/>
  <c r="L50" s="1"/>
  <c r="D50"/>
  <c r="E50"/>
  <c r="F50"/>
  <c r="C218"/>
  <c r="L218" s="1"/>
  <c r="E218"/>
  <c r="F218"/>
  <c r="D218"/>
  <c r="E290"/>
  <c r="F290"/>
  <c r="C290"/>
  <c r="L290" s="1"/>
  <c r="D290"/>
  <c r="C193"/>
  <c r="L193" s="1"/>
  <c r="E193"/>
  <c r="D193"/>
  <c r="F193"/>
  <c r="D104"/>
  <c r="F104"/>
  <c r="E104"/>
  <c r="C104"/>
  <c r="L104" s="1"/>
  <c r="E63"/>
  <c r="C63"/>
  <c r="L63" s="1"/>
  <c r="F63"/>
  <c r="D63"/>
  <c r="C300"/>
  <c r="L300" s="1"/>
  <c r="F300"/>
  <c r="E300"/>
  <c r="D300"/>
  <c r="E220"/>
  <c r="C220"/>
  <c r="L220" s="1"/>
  <c r="D220"/>
  <c r="F220"/>
  <c r="E256"/>
  <c r="C256"/>
  <c r="L256" s="1"/>
  <c r="D256"/>
  <c r="F256"/>
  <c r="F249"/>
  <c r="C249"/>
  <c r="L249" s="1"/>
  <c r="D249"/>
  <c r="E249"/>
  <c r="C52"/>
  <c r="L52" s="1"/>
  <c r="D52"/>
  <c r="E52"/>
  <c r="F52"/>
  <c r="C54"/>
  <c r="L54" s="1"/>
  <c r="E54"/>
  <c r="F54"/>
  <c r="D54"/>
  <c r="D24"/>
  <c r="E24"/>
  <c r="F24"/>
  <c r="C24"/>
  <c r="L24" s="1"/>
  <c r="F296"/>
  <c r="E296"/>
  <c r="D296"/>
  <c r="C296"/>
  <c r="L296" s="1"/>
  <c r="D202"/>
  <c r="C202"/>
  <c r="L202" s="1"/>
  <c r="F202"/>
  <c r="E202"/>
  <c r="D274"/>
  <c r="F274"/>
  <c r="E274"/>
  <c r="C274"/>
  <c r="L274" s="1"/>
  <c r="C185"/>
  <c r="L185" s="1"/>
  <c r="D185"/>
  <c r="F185"/>
  <c r="E185"/>
  <c r="C92"/>
  <c r="L92" s="1"/>
  <c r="E92"/>
  <c r="D92"/>
  <c r="F92"/>
  <c r="E19"/>
  <c r="F19"/>
  <c r="D19"/>
  <c r="C19"/>
  <c r="L19" s="1"/>
  <c r="D285"/>
  <c r="C285"/>
  <c r="L285" s="1"/>
  <c r="E285"/>
  <c r="F285"/>
  <c r="C240"/>
  <c r="L240" s="1"/>
  <c r="D240"/>
  <c r="E240"/>
  <c r="F240"/>
  <c r="E233"/>
  <c r="D233"/>
  <c r="C233"/>
  <c r="L233" s="1"/>
  <c r="F233"/>
  <c r="F115"/>
  <c r="E115"/>
  <c r="C115"/>
  <c r="L115" s="1"/>
  <c r="D115"/>
  <c r="C245"/>
  <c r="L245" s="1"/>
  <c r="F245"/>
  <c r="E245"/>
  <c r="D245"/>
  <c r="C13"/>
  <c r="L13" s="1"/>
  <c r="E13"/>
  <c r="D13"/>
  <c r="F13"/>
  <c r="C197"/>
  <c r="L197" s="1"/>
  <c r="E197"/>
  <c r="F197"/>
  <c r="D197"/>
  <c r="F250"/>
  <c r="E250"/>
  <c r="C250"/>
  <c r="L250" s="1"/>
  <c r="D250"/>
  <c r="F113"/>
  <c r="C113"/>
  <c r="L113" s="1"/>
  <c r="D113"/>
  <c r="E113"/>
  <c r="E148"/>
  <c r="F148"/>
  <c r="D148"/>
  <c r="C148"/>
  <c r="L148" s="1"/>
  <c r="E159"/>
  <c r="C159"/>
  <c r="L159" s="1"/>
  <c r="F159"/>
  <c r="D159"/>
  <c r="C51"/>
  <c r="L51" s="1"/>
  <c r="E51"/>
  <c r="D51"/>
  <c r="F51"/>
  <c r="E286"/>
  <c r="C286"/>
  <c r="L286" s="1"/>
  <c r="D286"/>
  <c r="F286"/>
  <c r="D246"/>
  <c r="F246"/>
  <c r="E246"/>
  <c r="C246"/>
  <c r="L246" s="1"/>
  <c r="D105"/>
  <c r="C105"/>
  <c r="L105" s="1"/>
  <c r="F105"/>
  <c r="E105"/>
  <c r="E211"/>
  <c r="C211"/>
  <c r="L211" s="1"/>
  <c r="D211"/>
  <c r="F211"/>
  <c r="C111"/>
  <c r="L111" s="1"/>
  <c r="F111"/>
  <c r="D111"/>
  <c r="E111"/>
  <c r="D122"/>
  <c r="E122"/>
  <c r="C122"/>
  <c r="L122" s="1"/>
  <c r="F122"/>
  <c r="D114"/>
  <c r="E114"/>
  <c r="F114"/>
  <c r="C114"/>
  <c r="L114" s="1"/>
  <c r="E209"/>
  <c r="F209"/>
  <c r="C209"/>
  <c r="L209" s="1"/>
  <c r="D209"/>
  <c r="E106"/>
  <c r="D106"/>
  <c r="F106"/>
  <c r="C106"/>
  <c r="L106" s="1"/>
  <c r="E59"/>
  <c r="F59"/>
  <c r="C59"/>
  <c r="L59" s="1"/>
  <c r="D59"/>
  <c r="E33"/>
  <c r="C33"/>
  <c r="L33" s="1"/>
  <c r="F33"/>
  <c r="D33"/>
  <c r="D99"/>
  <c r="C99"/>
  <c r="L99" s="1"/>
  <c r="F99"/>
  <c r="E99"/>
  <c r="F133"/>
  <c r="C133"/>
  <c r="L133" s="1"/>
  <c r="E133"/>
  <c r="D133"/>
  <c r="D292"/>
  <c r="E292"/>
  <c r="F292"/>
  <c r="C292"/>
  <c r="L292" s="1"/>
  <c r="E299"/>
  <c r="D299"/>
  <c r="F299"/>
  <c r="C299"/>
  <c r="L299" s="1"/>
  <c r="D145"/>
  <c r="F145"/>
  <c r="C145"/>
  <c r="L145" s="1"/>
  <c r="E145"/>
  <c r="C176"/>
  <c r="L176" s="1"/>
  <c r="D176"/>
  <c r="E176"/>
  <c r="F176"/>
  <c r="C69"/>
  <c r="L69" s="1"/>
  <c r="D69"/>
  <c r="E69"/>
  <c r="F69"/>
  <c r="E236"/>
  <c r="C236"/>
  <c r="L236" s="1"/>
  <c r="D236"/>
  <c r="F236"/>
  <c r="C253"/>
  <c r="L253" s="1"/>
  <c r="E253"/>
  <c r="D253"/>
  <c r="F253"/>
  <c r="C224"/>
  <c r="L224" s="1"/>
  <c r="E224"/>
  <c r="D224"/>
  <c r="F224"/>
  <c r="E217"/>
  <c r="C217"/>
  <c r="L217" s="1"/>
  <c r="F217"/>
  <c r="D217"/>
  <c r="C78"/>
  <c r="L78" s="1"/>
  <c r="E78"/>
  <c r="F78"/>
  <c r="D78"/>
  <c r="E22"/>
  <c r="D22"/>
  <c r="F22"/>
  <c r="C22"/>
  <c r="L22" s="1"/>
  <c r="C98"/>
  <c r="L98" s="1"/>
  <c r="E98"/>
  <c r="D98"/>
  <c r="F98"/>
  <c r="F268"/>
  <c r="D268"/>
  <c r="E268"/>
  <c r="C268"/>
  <c r="L268" s="1"/>
  <c r="E237"/>
  <c r="C237"/>
  <c r="L237" s="1"/>
  <c r="F237"/>
  <c r="D237"/>
  <c r="E170"/>
  <c r="F170"/>
  <c r="C170"/>
  <c r="L170" s="1"/>
  <c r="D170"/>
  <c r="C273"/>
  <c r="L273" s="1"/>
  <c r="E273"/>
  <c r="F273"/>
  <c r="D273"/>
  <c r="C182"/>
  <c r="L182" s="1"/>
  <c r="D182"/>
  <c r="F182"/>
  <c r="E182"/>
  <c r="F58"/>
  <c r="C58"/>
  <c r="L58" s="1"/>
  <c r="D58"/>
  <c r="E58"/>
  <c r="D130"/>
  <c r="C130"/>
  <c r="L130" s="1"/>
  <c r="F130"/>
  <c r="E130"/>
  <c r="D28"/>
  <c r="E28"/>
  <c r="F28"/>
  <c r="C28"/>
  <c r="L28" s="1"/>
  <c r="C165"/>
  <c r="L165" s="1"/>
  <c r="F165"/>
  <c r="E165"/>
  <c r="D165"/>
  <c r="E291"/>
  <c r="D291"/>
  <c r="C291"/>
  <c r="L291" s="1"/>
  <c r="F291"/>
  <c r="C258"/>
  <c r="L258" s="1"/>
  <c r="E258"/>
  <c r="F258"/>
  <c r="D258"/>
  <c r="D177"/>
  <c r="C177"/>
  <c r="L177" s="1"/>
  <c r="E177"/>
  <c r="F177"/>
  <c r="D84"/>
  <c r="E84"/>
  <c r="C84"/>
  <c r="L84" s="1"/>
  <c r="F84"/>
  <c r="C26"/>
  <c r="L26" s="1"/>
  <c r="E26"/>
  <c r="F26"/>
  <c r="D26"/>
  <c r="C263"/>
  <c r="L263" s="1"/>
  <c r="F263"/>
  <c r="E263"/>
  <c r="D263"/>
  <c r="F284"/>
  <c r="E284"/>
  <c r="D284"/>
  <c r="C284"/>
  <c r="L284" s="1"/>
  <c r="C288"/>
  <c r="L288" s="1"/>
  <c r="D288"/>
  <c r="E288"/>
  <c r="F288"/>
  <c r="D281"/>
  <c r="F281"/>
  <c r="E281"/>
  <c r="C281"/>
  <c r="L281" s="1"/>
  <c r="F68"/>
  <c r="D68"/>
  <c r="E68"/>
  <c r="C68"/>
  <c r="L68" s="1"/>
  <c r="F15"/>
  <c r="D15"/>
  <c r="E15"/>
  <c r="C15"/>
  <c r="L15" s="1"/>
  <c r="E196"/>
  <c r="C196"/>
  <c r="L196" s="1"/>
  <c r="D196"/>
  <c r="F196"/>
  <c r="D158"/>
  <c r="E158"/>
  <c r="F158"/>
  <c r="C158"/>
  <c r="L158" s="1"/>
  <c r="F18"/>
  <c r="E18"/>
  <c r="D18"/>
  <c r="C18"/>
  <c r="L18" s="1"/>
  <c r="C16"/>
  <c r="L16" s="1"/>
  <c r="D16"/>
  <c r="E16"/>
  <c r="F16"/>
  <c r="F278"/>
  <c r="C278"/>
  <c r="L278" s="1"/>
  <c r="D278"/>
  <c r="E278"/>
  <c r="E41"/>
  <c r="F41"/>
  <c r="C41"/>
  <c r="L41" s="1"/>
  <c r="D41"/>
  <c r="E243"/>
  <c r="C243"/>
  <c r="L243" s="1"/>
  <c r="D243"/>
  <c r="F243"/>
  <c r="C261"/>
  <c r="L261" s="1"/>
  <c r="F261"/>
  <c r="E261"/>
  <c r="D261"/>
  <c r="E207"/>
  <c r="C207"/>
  <c r="L207" s="1"/>
  <c r="F207"/>
  <c r="D207"/>
  <c r="D66"/>
  <c r="C66"/>
  <c r="L66" s="1"/>
  <c r="E66"/>
  <c r="F66"/>
  <c r="F110"/>
  <c r="D110"/>
  <c r="E110"/>
  <c r="C110"/>
  <c r="L110" s="1"/>
  <c r="C74"/>
  <c r="L74" s="1"/>
  <c r="D74"/>
  <c r="F74"/>
  <c r="E74"/>
  <c r="F163"/>
  <c r="E163"/>
  <c r="C163"/>
  <c r="L163" s="1"/>
  <c r="D163"/>
  <c r="C96"/>
  <c r="L96" s="1"/>
  <c r="D96"/>
  <c r="E96"/>
  <c r="F96"/>
  <c r="D187"/>
  <c r="E187"/>
  <c r="F187"/>
  <c r="C187"/>
  <c r="L187" s="1"/>
  <c r="C23"/>
  <c r="L23" s="1"/>
  <c r="D23"/>
  <c r="F23"/>
  <c r="E23"/>
  <c r="D262"/>
  <c r="F262"/>
  <c r="C262"/>
  <c r="L262" s="1"/>
  <c r="E262"/>
  <c r="C73"/>
  <c r="L73" s="1"/>
  <c r="E73"/>
  <c r="D73"/>
  <c r="F73"/>
  <c r="C227"/>
  <c r="L227" s="1"/>
  <c r="F227"/>
  <c r="E227"/>
  <c r="D227"/>
  <c r="C275"/>
  <c r="L275" s="1"/>
  <c r="D275"/>
  <c r="F275"/>
  <c r="E275"/>
  <c r="E242"/>
  <c r="F242"/>
  <c r="C242"/>
  <c r="L242" s="1"/>
  <c r="D242"/>
  <c r="D169"/>
  <c r="F169"/>
  <c r="E169"/>
  <c r="C169"/>
  <c r="L169" s="1"/>
  <c r="F200"/>
  <c r="C200"/>
  <c r="L200" s="1"/>
  <c r="E200"/>
  <c r="D200"/>
  <c r="C53"/>
  <c r="L53" s="1"/>
  <c r="E53"/>
  <c r="D53"/>
  <c r="F53"/>
  <c r="D131"/>
  <c r="C131"/>
  <c r="L131" s="1"/>
  <c r="E131"/>
  <c r="F131"/>
  <c r="D221"/>
  <c r="E221"/>
  <c r="C221"/>
  <c r="L221" s="1"/>
  <c r="F221"/>
  <c r="F208"/>
  <c r="C208"/>
  <c r="L208" s="1"/>
  <c r="D208"/>
  <c r="E208"/>
  <c r="C195"/>
  <c r="L195" s="1"/>
  <c r="F195"/>
  <c r="E195"/>
  <c r="D195"/>
  <c r="E178"/>
  <c r="F178"/>
  <c r="C178"/>
  <c r="L178" s="1"/>
  <c r="D178"/>
  <c r="D212"/>
  <c r="E212"/>
  <c r="F212"/>
  <c r="C212"/>
  <c r="L212" s="1"/>
  <c r="E34"/>
  <c r="D34"/>
  <c r="F34"/>
  <c r="C34"/>
  <c r="L34" s="1"/>
  <c r="D118"/>
  <c r="E118"/>
  <c r="C118"/>
  <c r="L118" s="1"/>
  <c r="F118"/>
  <c r="D12"/>
  <c r="E12"/>
  <c r="C12"/>
  <c r="L12" s="1"/>
  <c r="F12"/>
  <c r="C279"/>
  <c r="L279" s="1"/>
  <c r="D279"/>
  <c r="F279"/>
  <c r="E279"/>
  <c r="C215"/>
  <c r="L215" s="1"/>
  <c r="D215"/>
  <c r="F215"/>
  <c r="E215"/>
  <c r="F203"/>
  <c r="D203"/>
  <c r="E203"/>
  <c r="C203"/>
  <c r="L203" s="1"/>
  <c r="D297"/>
  <c r="F297"/>
  <c r="E297"/>
  <c r="C297"/>
  <c r="L297" s="1"/>
  <c r="D229"/>
  <c r="C229"/>
  <c r="L229" s="1"/>
  <c r="E229"/>
  <c r="F229"/>
  <c r="D276"/>
  <c r="E276"/>
  <c r="F276"/>
  <c r="C276"/>
  <c r="L276" s="1"/>
  <c r="E71"/>
  <c r="F71"/>
  <c r="C71"/>
  <c r="L71" s="1"/>
  <c r="D71"/>
  <c r="F136"/>
  <c r="D136"/>
  <c r="E136"/>
  <c r="C136"/>
  <c r="L136" s="1"/>
  <c r="C32"/>
  <c r="L32" s="1"/>
  <c r="E32"/>
  <c r="D32"/>
  <c r="F32"/>
  <c r="C43"/>
  <c r="L43" s="1"/>
  <c r="E43"/>
  <c r="F43"/>
  <c r="D43"/>
  <c r="D180"/>
  <c r="C180"/>
  <c r="L180" s="1"/>
  <c r="E180"/>
  <c r="F180"/>
  <c r="D126"/>
  <c r="C126"/>
  <c r="L126" s="1"/>
  <c r="E126"/>
  <c r="F126"/>
  <c r="E82"/>
  <c r="C82"/>
  <c r="L82" s="1"/>
  <c r="D82"/>
  <c r="F82"/>
  <c r="F86"/>
  <c r="E86"/>
  <c r="C86"/>
  <c r="L86" s="1"/>
  <c r="D86"/>
  <c r="F48"/>
  <c r="D48"/>
  <c r="E48"/>
  <c r="C48"/>
  <c r="L48" s="1"/>
  <c r="F62"/>
  <c r="D62"/>
  <c r="C62"/>
  <c r="L62" s="1"/>
  <c r="E62"/>
  <c r="E108"/>
  <c r="D108"/>
  <c r="C108"/>
  <c r="L108" s="1"/>
  <c r="F108"/>
  <c r="D40"/>
  <c r="C40"/>
  <c r="L40" s="1"/>
  <c r="E40"/>
  <c r="F40"/>
  <c r="F57"/>
  <c r="E57"/>
  <c r="D57"/>
  <c r="C57"/>
  <c r="L57" s="1"/>
  <c r="C30"/>
  <c r="L30" s="1"/>
  <c r="D30"/>
  <c r="E30"/>
  <c r="F30"/>
  <c r="F125"/>
  <c r="C125"/>
  <c r="L125" s="1"/>
  <c r="E125"/>
  <c r="D125"/>
  <c r="F234"/>
  <c r="D234"/>
  <c r="C234"/>
  <c r="L234" s="1"/>
  <c r="E234"/>
  <c r="E64"/>
  <c r="D64"/>
  <c r="F64"/>
  <c r="C64"/>
  <c r="L64" s="1"/>
  <c r="F201"/>
  <c r="D201"/>
  <c r="E201"/>
  <c r="C201"/>
  <c r="L201" s="1"/>
  <c r="D119"/>
  <c r="C119"/>
  <c r="L119" s="1"/>
  <c r="F119"/>
  <c r="E119"/>
  <c r="F91"/>
  <c r="D91"/>
  <c r="C91"/>
  <c r="L91" s="1"/>
  <c r="E91"/>
  <c r="F186"/>
  <c r="D186"/>
  <c r="E186"/>
  <c r="C186"/>
  <c r="L186" s="1"/>
  <c r="C88"/>
  <c r="L88" s="1"/>
  <c r="D88"/>
  <c r="F88"/>
  <c r="E88"/>
  <c r="F190"/>
  <c r="D190"/>
  <c r="C190"/>
  <c r="L190" s="1"/>
  <c r="E190"/>
  <c r="D55"/>
  <c r="C55"/>
  <c r="L55" s="1"/>
  <c r="E55"/>
  <c r="F55"/>
  <c r="D101"/>
  <c r="C101"/>
  <c r="L101" s="1"/>
  <c r="E101"/>
  <c r="F101"/>
  <c r="E139"/>
  <c r="C139"/>
  <c r="L139" s="1"/>
  <c r="D139"/>
  <c r="F139"/>
  <c r="D35"/>
  <c r="F35"/>
  <c r="C35"/>
  <c r="L35" s="1"/>
  <c r="E35"/>
  <c r="C149"/>
  <c r="L149" s="1"/>
  <c r="E149"/>
  <c r="F149"/>
  <c r="D149"/>
  <c r="C25"/>
  <c r="L25" s="1"/>
  <c r="D25"/>
  <c r="F25"/>
  <c r="E25"/>
  <c r="F238"/>
  <c r="E238"/>
  <c r="C238"/>
  <c r="L238" s="1"/>
  <c r="D238"/>
  <c r="F199"/>
  <c r="E199"/>
  <c r="D199"/>
  <c r="C199"/>
  <c r="L199" s="1"/>
  <c r="C102"/>
  <c r="L102" s="1"/>
  <c r="F102"/>
  <c r="E102"/>
  <c r="D102"/>
  <c r="C264"/>
  <c r="L264" s="1"/>
  <c r="E264"/>
  <c r="F264"/>
  <c r="D264"/>
  <c r="D260"/>
  <c r="C260"/>
  <c r="L260" s="1"/>
  <c r="F260"/>
  <c r="E260"/>
  <c r="F283"/>
  <c r="E283"/>
  <c r="D283"/>
  <c r="C283"/>
  <c r="L283" s="1"/>
  <c r="F137"/>
  <c r="C137"/>
  <c r="L137" s="1"/>
  <c r="D137"/>
  <c r="E137"/>
  <c r="D168"/>
  <c r="C168"/>
  <c r="L168" s="1"/>
  <c r="F168"/>
  <c r="E168"/>
  <c r="D75"/>
  <c r="C75"/>
  <c r="L75" s="1"/>
  <c r="E75"/>
  <c r="F75"/>
  <c r="C42"/>
  <c r="L42" s="1"/>
  <c r="E42"/>
  <c r="D42"/>
  <c r="F42"/>
  <c r="E112"/>
  <c r="D112"/>
  <c r="C112"/>
  <c r="L112" s="1"/>
  <c r="F112"/>
  <c r="C127"/>
  <c r="L127" s="1"/>
  <c r="D127"/>
  <c r="F127"/>
  <c r="E127"/>
  <c r="E20"/>
  <c r="D20"/>
  <c r="C20"/>
  <c r="L20" s="1"/>
  <c r="F20"/>
  <c r="F222"/>
  <c r="D222"/>
  <c r="E222"/>
  <c r="C222"/>
  <c r="L222" s="1"/>
  <c r="E287"/>
  <c r="F287"/>
  <c r="C287"/>
  <c r="L287" s="1"/>
  <c r="D287"/>
  <c r="C251"/>
  <c r="L251" s="1"/>
  <c r="F251"/>
  <c r="E251"/>
  <c r="D251"/>
  <c r="D248"/>
  <c r="C248"/>
  <c r="L248" s="1"/>
  <c r="E248"/>
  <c r="F248"/>
  <c r="F267"/>
  <c r="C267"/>
  <c r="L267" s="1"/>
  <c r="E267"/>
  <c r="D267"/>
  <c r="C129"/>
  <c r="L129" s="1"/>
  <c r="D129"/>
  <c r="F129"/>
  <c r="E129"/>
  <c r="C160"/>
  <c r="L160" s="1"/>
  <c r="E160"/>
  <c r="F160"/>
  <c r="D160"/>
  <c r="F47"/>
  <c r="C47"/>
  <c r="L47" s="1"/>
  <c r="E47"/>
  <c r="D47"/>
  <c r="C154"/>
  <c r="L154" s="1"/>
  <c r="E154"/>
  <c r="D154"/>
  <c r="F154"/>
  <c r="F147"/>
  <c r="E147"/>
  <c r="D147"/>
  <c r="C147"/>
  <c r="L147" s="1"/>
  <c r="E225"/>
  <c r="F225"/>
  <c r="D225"/>
  <c r="C225"/>
  <c r="L225" s="1"/>
  <c r="C134"/>
  <c r="L134" s="1"/>
  <c r="D134"/>
  <c r="E134"/>
  <c r="F134"/>
  <c r="E270"/>
  <c r="F270"/>
  <c r="C270"/>
  <c r="L270" s="1"/>
  <c r="D270"/>
  <c r="D230"/>
  <c r="F230"/>
  <c r="C230"/>
  <c r="L230" s="1"/>
  <c r="E230"/>
  <c r="F94"/>
  <c r="C94"/>
  <c r="L94" s="1"/>
  <c r="E94"/>
  <c r="D94"/>
  <c r="C259"/>
  <c r="L259" s="1"/>
  <c r="E259"/>
  <c r="F259"/>
  <c r="D259"/>
  <c r="E266"/>
  <c r="C266"/>
  <c r="L266" s="1"/>
  <c r="F266"/>
  <c r="D266"/>
  <c r="E49"/>
  <c r="C49"/>
  <c r="L49" s="1"/>
  <c r="D49"/>
  <c r="F49"/>
  <c r="C124"/>
  <c r="L124" s="1"/>
  <c r="F124"/>
  <c r="E124"/>
  <c r="D124"/>
  <c r="E135"/>
  <c r="F135"/>
  <c r="D135"/>
  <c r="C135"/>
  <c r="L135" s="1"/>
  <c r="C61"/>
  <c r="L61" s="1"/>
  <c r="F61"/>
  <c r="D61"/>
  <c r="E61"/>
  <c r="C155"/>
  <c r="L155" s="1"/>
  <c r="F155"/>
  <c r="E155"/>
  <c r="D155"/>
  <c r="F213"/>
  <c r="E213"/>
  <c r="C213"/>
  <c r="L213" s="1"/>
  <c r="D213"/>
  <c r="E45"/>
  <c r="F45"/>
  <c r="D45"/>
  <c r="C45"/>
  <c r="L45" s="1"/>
  <c r="D189"/>
  <c r="F189"/>
  <c r="E189"/>
  <c r="C189"/>
  <c r="L189" s="1"/>
  <c r="F38"/>
  <c r="E38"/>
  <c r="C38"/>
  <c r="L38" s="1"/>
  <c r="D38"/>
  <c r="C21"/>
  <c r="L21" s="1"/>
  <c r="E21"/>
  <c r="F21"/>
  <c r="D21"/>
  <c r="F172"/>
  <c r="E172"/>
  <c r="D172"/>
  <c r="C172"/>
  <c r="L172" s="1"/>
  <c r="F120"/>
  <c r="E120"/>
  <c r="D120"/>
  <c r="C120"/>
  <c r="L120" s="1"/>
  <c r="E29"/>
  <c r="D29"/>
  <c r="C29"/>
  <c r="L29" s="1"/>
  <c r="F29"/>
  <c r="E231"/>
  <c r="D231"/>
  <c r="C231"/>
  <c r="L231" s="1"/>
  <c r="F231"/>
  <c r="C252"/>
  <c r="L252" s="1"/>
  <c r="F252"/>
  <c r="D252"/>
  <c r="E252"/>
  <c r="C272"/>
  <c r="L272" s="1"/>
  <c r="F272"/>
  <c r="E272"/>
  <c r="D272"/>
  <c r="F265"/>
  <c r="D265"/>
  <c r="C265"/>
  <c r="L265" s="1"/>
  <c r="E265"/>
  <c r="D293"/>
  <c r="E293"/>
  <c r="C293"/>
  <c r="L293" s="1"/>
  <c r="F293"/>
  <c r="D239"/>
  <c r="F239"/>
  <c r="C239"/>
  <c r="L239" s="1"/>
  <c r="E239"/>
  <c r="C116"/>
  <c r="L116" s="1"/>
  <c r="D116"/>
  <c r="E116"/>
  <c r="F116"/>
  <c r="C152"/>
  <c r="L152" s="1"/>
  <c r="D152"/>
  <c r="E152"/>
  <c r="F152"/>
  <c r="F46"/>
  <c r="E46"/>
  <c r="D46"/>
  <c r="C46"/>
  <c r="L46" s="1"/>
  <c r="E89"/>
  <c r="C89"/>
  <c r="L89" s="1"/>
  <c r="F89"/>
  <c r="D89"/>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<sst xmlns="http://schemas.openxmlformats.org/spreadsheetml/2006/main" count="468" uniqueCount="359">
  <si>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预算单位名称：</t>
  </si>
  <si>
    <t>批复单位名称：</t>
  </si>
  <si>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</si>
  <si>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</si>
  <si>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</si>
  <si>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</si>
  <si>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</si>
  <si>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</si>
  <si>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</si>
  <si>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</si>
  <si>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</si>
  <si>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</si>
  <si>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</si>
  <si>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</si>
  <si>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</si>
  <si>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</si>
  <si>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</si>
  <si>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</si>
  <si>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</si>
  <si>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</si>
  <si>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</si>
  <si>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</si>
  <si>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</si>
  <si>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</si>
  <si>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</si>
  <si>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</si>
  <si>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</si>
  <si>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</si>
  <si>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</si>
  <si>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</si>
  <si>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</si>
  <si>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</si>
  <si>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</si>
  <si>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</si>
  <si>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</si>
  <si>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</si>
  <si>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</si>
  <si>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</si>
  <si>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</si>
  <si>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</si>
  <si>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</si>
  <si>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</si>
  <si>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</si>
  <si>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</si>
  <si>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</si>
  <si>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</si>
  <si>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</si>
  <si>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</si>
  <si>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 xml:space="preserve">    2.本表含政府性基金预算财政拨款。</t>
  </si>
  <si>
    <t xml:space="preserve">    3.本表以“万元”为金额单位（保留两位小数）。</t>
  </si>
  <si>
    <t xml:space="preserve">    4.本表反映部门本年度的总收支和年末结转结余情况。</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</si>
  <si>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</si>
  <si>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</si>
  <si>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</si>
  <si>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</si>
  <si>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</si>
  <si>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</si>
  <si>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</si>
  <si>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</si>
  <si>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</si>
  <si>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</si>
  <si>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</si>
  <si>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</si>
  <si>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</si>
  <si>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</si>
  <si>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</si>
  <si>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</si>
  <si>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</si>
  <si>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</si>
  <si>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</si>
  <si>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</si>
  <si>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</si>
  <si>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</si>
  <si>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</si>
  <si>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</si>
  <si>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</si>
  <si>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</si>
  <si>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</si>
  <si>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</si>
  <si>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</si>
  <si>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</si>
  <si>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</si>
  <si>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</si>
  <si>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</si>
  <si>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</si>
  <si>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</si>
  <si>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</si>
  <si>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</si>
  <si>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</si>
  <si>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</si>
  <si>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</si>
  <si>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a1:f27</t>
  </si>
  <si>
    <t>2.本表批复到项级科目。</t>
  </si>
  <si>
    <t>4、本表反映部门本年度一般公共预算财政拨款实际支出情况。</t>
  </si>
  <si>
    <r>
      <t xml:space="preserve">项 </t>
    </r>
    <r>
      <rPr>
        <sz val="11"/>
        <rFont val="宋体"/>
        <family val="3"/>
        <charset val="134"/>
      </rPr>
      <t xml:space="preserve">   </t>
    </r>
    <r>
      <rPr>
        <sz val="12"/>
        <rFont val="宋体"/>
        <family val="3"/>
        <charset val="134"/>
      </rPr>
      <t>目</t>
    </r>
  </si>
  <si>
    <t xml:space="preserve">基本支出  </t>
  </si>
  <si>
    <t>功能分类          科目编码</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</si>
  <si>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</si>
  <si>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</si>
  <si>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</si>
  <si>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</si>
  <si>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</si>
  <si>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</si>
  <si>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</si>
  <si>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</si>
  <si>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</si>
  <si>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</si>
  <si>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</si>
  <si>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</si>
  <si>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</si>
  <si>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</si>
  <si>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</si>
  <si>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</si>
  <si>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</si>
  <si>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</si>
  <si>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</si>
  <si>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</si>
  <si>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</si>
  <si>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</si>
  <si>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</si>
  <si>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</si>
  <si>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</si>
  <si>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</si>
  <si>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</si>
  <si>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</si>
  <si>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</si>
  <si>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</si>
  <si>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</si>
  <si>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</si>
  <si>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</si>
  <si>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</si>
  <si>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</si>
  <si>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</si>
  <si>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</si>
  <si>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</si>
  <si>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</si>
  <si>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</si>
  <si>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</si>
  <si>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</si>
  <si>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</si>
  <si>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</si>
  <si>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</si>
  <si>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</si>
  <si>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</si>
  <si>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</si>
  <si>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</si>
  <si>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</si>
  <si>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</si>
  <si>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</si>
  <si>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</si>
  <si>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</si>
  <si>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</si>
  <si>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</si>
  <si>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</si>
  <si>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</si>
  <si>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</si>
  <si>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</si>
  <si>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</si>
  <si>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</si>
  <si>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</si>
  <si>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</si>
  <si>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</si>
  <si>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</si>
  <si>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</si>
  <si>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</si>
  <si>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</si>
  <si>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</si>
  <si>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</si>
  <si>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</si>
  <si>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</si>
  <si>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</si>
  <si>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</si>
  <si>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</si>
  <si>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</si>
  <si>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</si>
  <si>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</si>
  <si>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</si>
  <si>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</si>
  <si>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</si>
  <si>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</si>
  <si>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</si>
  <si>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</si>
  <si>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</si>
  <si>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</si>
  <si>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</si>
  <si>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</si>
  <si>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</si>
  <si>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</si>
  <si>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</si>
  <si>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</si>
  <si>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</si>
  <si>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</si>
  <si>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</si>
  <si>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</si>
  <si>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</si>
  <si>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</si>
  <si>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</si>
  <si>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</si>
  <si>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</si>
  <si>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</si>
  <si>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</si>
  <si>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</si>
  <si>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</si>
  <si>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</si>
  <si>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</si>
  <si>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</si>
  <si>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</si>
  <si>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</si>
  <si>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</si>
  <si>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</si>
  <si>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</si>
  <si>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</si>
  <si>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</si>
  <si>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</si>
  <si>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</si>
  <si>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</si>
  <si>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</si>
  <si>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</si>
  <si>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</si>
  <si>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</si>
  <si>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</si>
  <si>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</si>
  <si>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</si>
  <si>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</si>
  <si>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</si>
  <si>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</si>
  <si>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</si>
  <si>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</si>
  <si>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</si>
  <si>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</si>
  <si>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</si>
  <si>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</si>
  <si>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</si>
  <si>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</si>
  <si>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</si>
  <si>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</si>
  <si>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</si>
  <si>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</si>
  <si>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</si>
  <si>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</si>
  <si>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</si>
  <si>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</si>
  <si>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</si>
  <si>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</si>
  <si>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</si>
  <si>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</si>
  <si>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</si>
  <si>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</si>
  <si>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</si>
  <si>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</si>
  <si>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</si>
  <si>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</si>
  <si>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</si>
  <si>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</si>
  <si>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</si>
  <si>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</si>
  <si>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</si>
  <si>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</si>
  <si>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</si>
  <si>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</si>
  <si>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</si>
  <si>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</si>
  <si>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</si>
  <si>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</si>
  <si>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</si>
  <si>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</si>
  <si>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</si>
  <si>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</si>
  <si>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</si>
  <si>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</si>
  <si>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</si>
  <si>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</si>
  <si>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</si>
  <si>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</si>
  <si>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</si>
  <si>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</si>
  <si>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</si>
  <si>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</si>
  <si>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</si>
  <si>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</si>
  <si>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</si>
  <si>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</si>
  <si>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</si>
  <si>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</si>
  <si>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</si>
  <si>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</si>
  <si>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</si>
  <si>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</si>
  <si>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</si>
  <si>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</si>
  <si>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</si>
  <si>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</si>
  <si>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</si>
  <si>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</si>
  <si>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</si>
  <si>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</si>
  <si>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</si>
  <si>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</si>
  <si>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</si>
  <si>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</si>
  <si>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</si>
  <si>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</si>
  <si>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</si>
  <si>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</si>
  <si>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</si>
  <si>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</si>
  <si>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</si>
  <si>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</si>
  <si>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</si>
  <si>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</si>
  <si>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</si>
  <si>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</si>
  <si>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</si>
  <si>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</si>
  <si>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</si>
  <si>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</si>
  <si>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</si>
  <si>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</si>
  <si>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</si>
  <si>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</si>
  <si>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</si>
  <si>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</si>
  <si>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</si>
  <si>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</si>
  <si>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</si>
  <si>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</si>
  <si>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</si>
  <si>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</si>
  <si>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</si>
  <si>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</si>
  <si>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</si>
  <si>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</si>
  <si>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</si>
  <si>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</si>
  <si>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</si>
  <si>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</si>
  <si>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</si>
  <si>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</si>
  <si>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</si>
  <si>
    <t>2019年度部门决算公开表</t>
    <phoneticPr fontId="13" type="noConversion"/>
  </si>
  <si>
    <r>
      <t>财决公开</t>
    </r>
    <r>
      <rPr>
        <sz val="10"/>
        <rFont val="Times New Roman"/>
        <family val="1"/>
      </rPr>
      <t>01</t>
    </r>
    <r>
      <rPr>
        <sz val="10"/>
        <rFont val="宋体"/>
        <family val="3"/>
        <charset val="134"/>
      </rPr>
      <t>表</t>
    </r>
    <phoneticPr fontId="13" type="noConversion"/>
  </si>
  <si>
    <t>注：1.本表依据《收入支出决算总表》（财决01表）进行批复公开。</t>
    <phoneticPr fontId="13" type="noConversion"/>
  </si>
  <si>
    <t>财决公开02表</t>
    <phoneticPr fontId="13" type="noConversion"/>
  </si>
  <si>
    <t>财决公开03表</t>
    <phoneticPr fontId="13" type="noConversion"/>
  </si>
  <si>
    <t>财决公开04表</t>
    <phoneticPr fontId="13" type="noConversion"/>
  </si>
  <si>
    <r>
      <t>财决公开</t>
    </r>
    <r>
      <rPr>
        <sz val="11"/>
        <rFont val="Times New Roman"/>
        <family val="1"/>
      </rPr>
      <t>05</t>
    </r>
    <r>
      <rPr>
        <sz val="11"/>
        <rFont val="宋体"/>
        <family val="3"/>
        <charset val="134"/>
      </rPr>
      <t>表</t>
    </r>
    <phoneticPr fontId="13" type="noConversion"/>
  </si>
  <si>
    <t>财决公开06表</t>
    <phoneticPr fontId="13" type="noConversion"/>
  </si>
  <si>
    <t>财决公开07表</t>
    <phoneticPr fontId="13" type="noConversion"/>
  </si>
  <si>
    <t>财决公开08表</t>
    <phoneticPr fontId="13" type="noConversion"/>
  </si>
  <si>
    <t>政府性基金预算财政拨款收入支出决算公开表</t>
    <phoneticPr fontId="13" type="noConversion"/>
  </si>
  <si>
    <t>一般公共预算财政拨款“三公”经费支出决算公开表</t>
    <phoneticPr fontId="13" type="noConversion"/>
  </si>
  <si>
    <t>一般公共预算财政拨款基本支出决算公开表</t>
    <phoneticPr fontId="13" type="noConversion"/>
  </si>
  <si>
    <t>一般公共预算财政拨款支出决算公开表</t>
    <phoneticPr fontId="13" type="noConversion"/>
  </si>
  <si>
    <t>财政拨款收入支出决算公开表</t>
    <phoneticPr fontId="13" type="noConversion"/>
  </si>
  <si>
    <t>支出决算公开表</t>
    <phoneticPr fontId="13" type="noConversion"/>
  </si>
  <si>
    <t>收入决算公开表</t>
    <phoneticPr fontId="13" type="noConversion"/>
  </si>
  <si>
    <t>收入支出决算公开表</t>
    <phoneticPr fontId="13" type="noConversion"/>
  </si>
  <si>
    <t>注：1.本表依据《一般公共预算财政拨款收入支出决算表》（财决07表）进行批复。</t>
    <phoneticPr fontId="13" type="noConversion"/>
  </si>
  <si>
    <t>沅江市财政局</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</si>
</sst>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7">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family val="3"/>
      <charset val="134"/>
    </font>
    <font>
      <sz val="12"/>
      <name val="仿宋_GB2312"/>
      <family val="3"/>
      <charset val="134"/>
    </font>
    <font>
      <sz val="12"/>
      <name val="仿宋"/>
      <family val="3"/>
      <charset val="134"/>
    </font>
    <font>
      <sz val="11"/>
      <name val="仿宋_GB2312"/>
      <family val="3"/>
      <charset val="134"/>
    </font>
    <font>
      <sz val="11"/>
      <name val="宋体"/>
      <family val="3"/>
      <charset val="134"/>
    </font>
    <font>
      <sz val="16"/>
      <color indexed="8"/>
      <name val="华文中宋"/>
      <family val="3"/>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family val="3"/>
      <charset val="134"/>
    </font>
    <font>
      <sz val="24"/>
      <name val="华文中宋"/>
      <family val="3"/>
      <charset val="134"/>
    </font>
    <font>
      <sz val="20"/>
      <name val="华文中宋"/>
      <family val="3"/>
      <charset val="134"/>
    </font>
    <font>
      <sz val="19"/>
      <name val="华文中宋"/>
      <family val="3"/>
      <charset val="134"/>
    </font>
    <font>
      <sz val="20"/>
      <name val="黑体"/>
      <family val="3"/>
      <charset val="134"/>
    </font>
    <font>
      <sz val="18"/>
      <name val="黑体"/>
      <family val="3"/>
      <charset val="134"/>
    </font>
    <font>
      <sz val="11"/>
      <color indexed="20"/>
      <name val="宋体"/>
      <family val="3"/>
      <charset val="134"/>
    </font>
    <font>
      <sz val="11"/>
      <color indexed="8"/>
      <name val="宋体"/>
      <family val="3"/>
      <charset val="134"/>
    </font>
    <font>
      <sz val="12"/>
      <color indexed="20"/>
      <name val="宋体"/>
      <family val="3"/>
      <charset val="134"/>
    </font>
    <font>
      <sz val="11"/>
      <color indexed="17"/>
      <name val="宋体"/>
      <family val="3"/>
      <charset val="134"/>
    </font>
    <font>
      <sz val="12"/>
      <color indexed="17"/>
      <name val="宋体"/>
      <family val="3"/>
      <charset val="134"/>
    </font>
    <font>
      <sz val="10"/>
      <name val="Arial"/>
      <family val="2"/>
    </font>
    <font>
      <sz val="12"/>
      <name val="Times New Roman"/>
      <family val="1"/>
    </font>
    <font>
      <sz val="11"/>
      <name val="Times New Roman"/>
      <family val="1"/>
    </font>
    <font>
      <b/>
      <sz val="12"/>
      <name val="仿宋"/>
      <family val="3"/>
      <charset val="134"/>
    </font>
    <font>
      <sz val="12"/>
      <color indexed="12"/>
      <name val="宋体"/>
      <family val="3"/>
      <charset val="134"/>
    </font>
    <font>
      <sz val="12"/>
      <name val="宋体"/>
      <family val="3"/>
      <charset val="134"/>
    </font>
    <font>
      <sz val="11"/>
      <color theme="1"/>
      <name val="宋体"/>
      <family val="3"/>
      <charset val="134"/>
    </font>
    <font>
      <sz val="11"/>
      <color theme="0"/>
      <name val="宋体"/>
      <family val="3"/>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b/>
      <sz val="12"/>
      <color theme="0"/>
      <name val="宋体"/>
      <family val="3"/>
      <charset val="134"/>
    </font>
    <font>
      <sz val="16"/>
      <color theme="0"/>
      <name val="宋体"/>
      <family val="3"/>
      <charset val="134"/>
    </font>
    <font>
      <sz val="10"/>
      <color theme="0"/>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6"/>
      <color theme="1"/>
      <name val="华文中宋"/>
      <family val="3"/>
      <charset val="134"/>
    </font>
    <font>
      <sz val="10"/>
      <name val="宋体"/>
      <family val="3"/>
      <charset val="134"/>
    </font>
    <font>
      <sz val="12"/>
      <color indexed="8"/>
      <name val="宋体"/>
      <family val="3"/>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9" fillId="0" borderId="0"/>
    <xf numFmtId="0" fontId="39" fillId="0" borderId="0"/>
    <xf numFmtId="0" fontId="40" fillId="0" borderId="0">
      <alignment vertical="center"/>
    </xf>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13" fillId="0" borderId="0"/>
    <xf numFmtId="0" fontId="39" fillId="0" borderId="0">
      <alignment vertical="center"/>
    </xf>
    <xf numFmtId="0" fontId="39" fillId="0" borderId="0">
      <alignment vertical="center"/>
    </xf>
    <xf numFmtId="0" fontId="13" fillId="0" borderId="0"/>
    <xf numFmtId="0" fontId="39" fillId="0" borderId="0"/>
    <xf numFmtId="0" fontId="39" fillId="0" borderId="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3"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4" fillId="0" borderId="0"/>
    <xf numFmtId="0" fontId="35" fillId="0" borderId="0"/>
  </cellStyleXfs>
  <cellXfs count="254">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9" fillId="0" borderId="0" xfId="19" applyAlignment="1" applyProtection="1">
      <alignment horizontal="right" vertical="center"/>
      <protection hidden="1"/>
    </xf>
    <xf numFmtId="0" fontId="39" fillId="0" borderId="0" xfId="22" applyAlignment="1" applyProtection="1">
      <alignment vertical="center" wrapText="1"/>
      <protection hidden="1"/>
    </xf>
    <xf numFmtId="0" fontId="39"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2" fillId="5" borderId="0" xfId="22" applyFont="1" applyFill="1" applyAlignment="1" applyProtection="1">
      <alignment vertical="center" wrapText="1"/>
      <protection hidden="1"/>
    </xf>
    <xf numFmtId="0" fontId="43" fillId="5" borderId="0" xfId="22" applyFont="1" applyFill="1" applyAlignment="1" applyProtection="1">
      <alignment vertical="center" wrapText="1"/>
      <protection hidden="1"/>
    </xf>
    <xf numFmtId="0" fontId="44" fillId="0" borderId="0" xfId="22" applyFont="1" applyAlignment="1" applyProtection="1">
      <alignment horizontal="center" vertical="center" wrapText="1"/>
      <protection hidden="1"/>
    </xf>
    <xf numFmtId="0" fontId="45" fillId="0" borderId="0" xfId="22" applyFont="1" applyAlignment="1" applyProtection="1">
      <alignment vertical="center" wrapText="1"/>
      <protection hidden="1"/>
    </xf>
    <xf numFmtId="0" fontId="44" fillId="0" borderId="0" xfId="22" applyFont="1" applyAlignment="1" applyProtection="1">
      <alignment horizontal="left" vertical="center" wrapText="1"/>
      <protection hidden="1"/>
    </xf>
    <xf numFmtId="0" fontId="44" fillId="0" borderId="0" xfId="22" applyFont="1" applyAlignment="1" applyProtection="1">
      <alignment vertical="center" wrapText="1"/>
      <protection hidden="1"/>
    </xf>
    <xf numFmtId="0" fontId="46" fillId="0" borderId="0" xfId="22" applyFont="1" applyAlignment="1" applyProtection="1">
      <alignment horizontal="left" vertical="center" wrapText="1"/>
      <protection hidden="1"/>
    </xf>
    <xf numFmtId="0" fontId="46" fillId="0" borderId="0" xfId="22" applyFont="1" applyAlignment="1" applyProtection="1">
      <alignment vertical="center" wrapText="1"/>
      <protection hidden="1"/>
    </xf>
    <xf numFmtId="0" fontId="46" fillId="5" borderId="0" xfId="22" applyFont="1" applyFill="1" applyAlignment="1" applyProtection="1">
      <alignment horizontal="left" vertical="center" wrapText="1"/>
      <protection hidden="1"/>
    </xf>
    <xf numFmtId="0" fontId="46" fillId="5" borderId="0" xfId="22" applyFont="1" applyFill="1" applyAlignment="1" applyProtection="1">
      <alignment vertical="center" wrapText="1"/>
      <protection hidden="1"/>
    </xf>
    <xf numFmtId="0" fontId="44" fillId="5" borderId="0" xfId="19" applyFont="1" applyFill="1" applyAlignment="1" applyProtection="1">
      <alignment horizontal="left" vertical="center"/>
      <protection hidden="1"/>
    </xf>
    <xf numFmtId="0" fontId="43" fillId="5" borderId="0" xfId="22" applyFont="1" applyFill="1" applyAlignment="1" applyProtection="1">
      <alignment horizontal="left" vertical="center" wrapText="1"/>
      <protection hidden="1"/>
    </xf>
    <xf numFmtId="0" fontId="43" fillId="5" borderId="0" xfId="19" applyFont="1" applyFill="1" applyAlignment="1" applyProtection="1">
      <alignment horizontal="right" vertical="center"/>
      <protection hidden="1"/>
    </xf>
    <xf numFmtId="0" fontId="43" fillId="5" borderId="0" xfId="22" applyFont="1" applyFill="1" applyBorder="1" applyAlignment="1" applyProtection="1">
      <alignment vertical="center" wrapText="1"/>
      <protection hidden="1"/>
    </xf>
    <xf numFmtId="0" fontId="43" fillId="0" borderId="0" xfId="0" applyFont="1" applyFill="1" applyAlignment="1" applyProtection="1">
      <alignment horizontal="left" vertical="center"/>
      <protection hidden="1"/>
    </xf>
    <xf numFmtId="0" fontId="43" fillId="0" borderId="0" xfId="0" applyFont="1" applyAlignment="1" applyProtection="1">
      <alignment horizontal="left" vertical="center"/>
      <protection hidden="1"/>
    </xf>
    <xf numFmtId="0" fontId="44" fillId="0" borderId="1" xfId="22" applyFont="1" applyBorder="1" applyAlignment="1" applyProtection="1">
      <alignment horizontal="center" vertical="center" wrapText="1"/>
      <protection hidden="1"/>
    </xf>
    <xf numFmtId="0" fontId="46" fillId="0" borderId="0" xfId="22" applyFont="1" applyAlignment="1" applyProtection="1">
      <alignment horizontal="center" vertical="center" wrapText="1"/>
      <protection hidden="1"/>
    </xf>
    <xf numFmtId="4" fontId="45" fillId="0" borderId="1" xfId="22" applyNumberFormat="1" applyFont="1" applyFill="1" applyBorder="1" applyAlignment="1" applyProtection="1">
      <alignment horizontal="right" vertical="center" wrapText="1"/>
      <protection hidden="1"/>
    </xf>
    <xf numFmtId="177" fontId="44" fillId="0" borderId="0" xfId="22" applyNumberFormat="1" applyFont="1" applyAlignment="1" applyProtection="1">
      <alignment horizontal="left" vertical="center"/>
      <protection hidden="1"/>
    </xf>
    <xf numFmtId="0" fontId="44" fillId="0" borderId="0" xfId="22" applyFont="1" applyBorder="1" applyAlignment="1" applyProtection="1">
      <alignment vertical="center" wrapText="1"/>
      <protection hidden="1"/>
    </xf>
    <xf numFmtId="176" fontId="44" fillId="0" borderId="0" xfId="22" applyNumberFormat="1" applyFont="1" applyAlignment="1" applyProtection="1">
      <alignment horizontal="left" vertical="center" shrinkToFit="1"/>
      <protection hidden="1"/>
    </xf>
    <xf numFmtId="4" fontId="44" fillId="0" borderId="0" xfId="22" applyNumberFormat="1" applyFont="1" applyFill="1" applyBorder="1" applyAlignment="1" applyProtection="1">
      <alignment vertical="center" wrapText="1"/>
      <protection hidden="1"/>
    </xf>
    <xf numFmtId="176" fontId="44" fillId="0" borderId="0" xfId="22" applyNumberFormat="1" applyFont="1" applyFill="1" applyBorder="1" applyAlignment="1" applyProtection="1">
      <alignment vertical="center" wrapText="1"/>
      <protection hidden="1"/>
    </xf>
    <xf numFmtId="49" fontId="46" fillId="0" borderId="0" xfId="22" applyNumberFormat="1" applyFont="1" applyAlignment="1" applyProtection="1">
      <alignment horizontal="left" vertical="center" wrapText="1"/>
      <protection hidden="1"/>
    </xf>
    <xf numFmtId="0" fontId="47" fillId="0" borderId="0" xfId="0" applyFont="1" applyBorder="1" applyAlignment="1" applyProtection="1">
      <alignment vertical="center" wrapText="1"/>
      <protection hidden="1"/>
    </xf>
    <xf numFmtId="0" fontId="46" fillId="0" borderId="0" xfId="0" applyFont="1" applyBorder="1" applyAlignment="1" applyProtection="1">
      <alignment vertical="center" wrapText="1"/>
      <protection hidden="1"/>
    </xf>
    <xf numFmtId="0" fontId="48"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locked="0"/>
    </xf>
    <xf numFmtId="0" fontId="46" fillId="0" borderId="0" xfId="0" applyFont="1" applyFill="1" applyAlignment="1" applyProtection="1">
      <alignment horizontal="left" vertical="center"/>
      <protection hidden="1"/>
    </xf>
    <xf numFmtId="0" fontId="41" fillId="0" borderId="0" xfId="0" applyFont="1" applyFill="1" applyAlignment="1" applyProtection="1">
      <alignment horizontal="left" vertical="center"/>
      <protection hidden="1"/>
    </xf>
    <xf numFmtId="0" fontId="41" fillId="0" borderId="0" xfId="0" applyFont="1" applyFill="1" applyAlignment="1" applyProtection="1">
      <alignment vertical="center"/>
      <protection hidden="1"/>
    </xf>
    <xf numFmtId="0" fontId="46"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1" fillId="0" borderId="0" xfId="0" applyFont="1" applyAlignment="1" applyProtection="1">
      <alignment vertical="center"/>
      <protection hidden="1"/>
    </xf>
    <xf numFmtId="24" fontId="46" fillId="0" borderId="0" xfId="22" applyNumberFormat="1" applyFont="1" applyAlignment="1" applyProtection="1">
      <alignment vertical="center" wrapText="1"/>
      <protection hidden="1"/>
    </xf>
    <xf numFmtId="177" fontId="46" fillId="0" borderId="0" xfId="22" applyNumberFormat="1" applyFont="1" applyAlignment="1" applyProtection="1">
      <alignment horizontal="left" vertical="center" wrapText="1"/>
      <protection hidden="1"/>
    </xf>
    <xf numFmtId="178" fontId="46" fillId="0" borderId="0" xfId="22" applyNumberFormat="1" applyFont="1" applyAlignment="1" applyProtection="1">
      <alignment vertical="center" wrapText="1"/>
      <protection hidden="1"/>
    </xf>
    <xf numFmtId="0" fontId="40" fillId="0" borderId="0" xfId="0" applyFont="1" applyFill="1" applyAlignment="1" applyProtection="1">
      <alignment horizontal="left" vertical="center"/>
      <protection hidden="1"/>
    </xf>
    <xf numFmtId="0" fontId="40" fillId="0" borderId="0" xfId="0" applyFont="1" applyFill="1" applyAlignment="1" applyProtection="1">
      <alignment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center"/>
      <protection hidden="1"/>
    </xf>
    <xf numFmtId="0" fontId="43"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50" fillId="0" borderId="0" xfId="22" applyFont="1" applyAlignment="1" applyProtection="1">
      <alignment vertical="center" wrapText="1"/>
      <protection hidden="1"/>
    </xf>
    <xf numFmtId="0" fontId="50" fillId="5" borderId="0" xfId="22" applyFont="1" applyFill="1" applyAlignment="1" applyProtection="1">
      <alignment vertical="center" wrapText="1"/>
      <protection hidden="1"/>
    </xf>
    <xf numFmtId="0" fontId="51"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2"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50"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50" fillId="0" borderId="0" xfId="22" applyNumberFormat="1" applyFont="1" applyAlignment="1" applyProtection="1">
      <alignment vertical="center" wrapText="1"/>
      <protection hidden="1"/>
    </xf>
    <xf numFmtId="0" fontId="52" fillId="5" borderId="0" xfId="22" applyFont="1" applyFill="1" applyAlignment="1" applyProtection="1">
      <alignment vertical="center" wrapText="1"/>
      <protection locked="0"/>
    </xf>
    <xf numFmtId="0" fontId="53"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9"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50" fillId="0" borderId="0" xfId="0" applyNumberFormat="1" applyFont="1" applyFill="1" applyAlignment="1" applyProtection="1">
      <alignment horizontal="left" vertical="center"/>
      <protection hidden="1"/>
    </xf>
    <xf numFmtId="0" fontId="50"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1" fillId="0" borderId="0" xfId="0" applyFont="1" applyFill="1" applyAlignment="1" applyProtection="1">
      <alignment horizontal="right" vertical="center"/>
      <protection hidden="1"/>
    </xf>
    <xf numFmtId="0" fontId="51"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52" fillId="0" borderId="0" xfId="0" applyFont="1" applyFill="1" applyAlignment="1" applyProtection="1">
      <alignment horizontal="right" vertical="center"/>
      <protection hidden="1"/>
    </xf>
    <xf numFmtId="177" fontId="50" fillId="0" borderId="0" xfId="0" applyNumberFormat="1" applyFont="1" applyFill="1" applyBorder="1" applyAlignment="1" applyProtection="1">
      <alignment horizontal="left" vertical="center" wrapText="1"/>
      <protection hidden="1"/>
    </xf>
    <xf numFmtId="0" fontId="50" fillId="0" borderId="0" xfId="0" applyFont="1" applyFill="1" applyAlignment="1" applyProtection="1">
      <alignment horizontal="right" vertical="center" wrapText="1"/>
      <protection hidden="1"/>
    </xf>
    <xf numFmtId="0" fontId="50" fillId="0" borderId="0" xfId="0" applyFont="1" applyFill="1" applyAlignment="1" applyProtection="1">
      <alignment vertical="center"/>
      <protection hidden="1"/>
    </xf>
    <xf numFmtId="0" fontId="50"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50" fillId="0" borderId="0" xfId="0" applyNumberFormat="1" applyFont="1" applyFill="1" applyBorder="1" applyAlignment="1" applyProtection="1">
      <alignment horizontal="left" vertical="center"/>
      <protection hidden="1"/>
    </xf>
    <xf numFmtId="4" fontId="50" fillId="0" borderId="0" xfId="0" applyNumberFormat="1" applyFont="1" applyFill="1" applyAlignment="1" applyProtection="1">
      <alignment horizontal="right" vertical="center"/>
      <protection hidden="1"/>
    </xf>
    <xf numFmtId="0" fontId="52" fillId="0" borderId="0" xfId="0" applyFont="1" applyFill="1" applyAlignment="1" applyProtection="1">
      <alignment vertical="center"/>
      <protection hidden="1"/>
    </xf>
    <xf numFmtId="0" fontId="52"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9" fillId="0" borderId="0" xfId="19" applyNumberFormat="1" applyAlignment="1" applyProtection="1">
      <alignment horizontal="right" vertical="center"/>
      <protection hidden="1"/>
    </xf>
    <xf numFmtId="180" fontId="39" fillId="5" borderId="0" xfId="19" applyNumberForma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180" fontId="2" fillId="0" borderId="0" xfId="19" applyNumberFormat="1" applyFont="1" applyAlignment="1" applyProtection="1">
      <alignment horizontal="right" vertical="center"/>
      <protection hidden="1"/>
    </xf>
    <xf numFmtId="0" fontId="39" fillId="0" borderId="0" xfId="18" applyAlignment="1" applyProtection="1">
      <alignment horizontal="left" vertical="center"/>
      <protection hidden="1"/>
    </xf>
    <xf numFmtId="0" fontId="39" fillId="0" borderId="0" xfId="21" applyProtection="1">
      <protection hidden="1"/>
    </xf>
    <xf numFmtId="0" fontId="22" fillId="0" borderId="0" xfId="18" applyFont="1" applyBorder="1" applyAlignment="1" applyProtection="1">
      <alignment horizontal="left" vertical="center"/>
      <protection hidden="1"/>
    </xf>
    <xf numFmtId="0" fontId="39"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3"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4" fillId="5" borderId="0" xfId="22" applyFont="1" applyFill="1" applyAlignment="1" applyProtection="1">
      <alignment horizontal="center" vertical="center" wrapText="1"/>
      <protection hidden="1"/>
    </xf>
    <xf numFmtId="0" fontId="44" fillId="0" borderId="1" xfId="22" applyFont="1" applyBorder="1" applyAlignment="1" applyProtection="1">
      <alignment horizontal="center" vertical="center" wrapText="1"/>
      <protection hidden="1"/>
    </xf>
    <xf numFmtId="0" fontId="45" fillId="0" borderId="1" xfId="22" applyFont="1" applyBorder="1" applyAlignment="1" applyProtection="1">
      <alignment horizontal="center" vertical="center" wrapText="1"/>
      <protection hidden="1"/>
    </xf>
    <xf numFmtId="0" fontId="44" fillId="0" borderId="3" xfId="22" applyFont="1" applyBorder="1" applyAlignment="1" applyProtection="1">
      <alignment horizontal="center" vertical="center" wrapText="1"/>
      <protection hidden="1"/>
    </xf>
    <xf numFmtId="0" fontId="44" fillId="0" borderId="4" xfId="22" applyFont="1" applyBorder="1" applyAlignment="1" applyProtection="1">
      <alignment horizontal="center" vertical="center" wrapText="1"/>
      <protection hidden="1"/>
    </xf>
    <xf numFmtId="0" fontId="44" fillId="0" borderId="5" xfId="22" applyFont="1" applyBorder="1" applyAlignment="1" applyProtection="1">
      <alignment horizontal="center" vertical="center" wrapText="1"/>
      <protection hidden="1"/>
    </xf>
    <xf numFmtId="0" fontId="44" fillId="0" borderId="1" xfId="22" applyFont="1" applyFill="1" applyBorder="1" applyAlignment="1" applyProtection="1">
      <alignment horizontal="center" vertical="center" wrapText="1"/>
      <protection hidden="1"/>
    </xf>
    <xf numFmtId="0" fontId="44" fillId="0" borderId="6" xfId="22" applyFont="1" applyBorder="1" applyAlignment="1" applyProtection="1">
      <alignment horizontal="center" vertical="center" wrapText="1"/>
      <protection hidden="1"/>
    </xf>
    <xf numFmtId="0" fontId="44" fillId="0" borderId="7" xfId="22" applyFont="1" applyBorder="1" applyAlignment="1" applyProtection="1">
      <alignment horizontal="center" vertical="center" wrapText="1"/>
      <protection hidden="1"/>
    </xf>
    <xf numFmtId="0" fontId="44" fillId="0" borderId="8" xfId="22" applyFont="1" applyBorder="1" applyAlignment="1" applyProtection="1">
      <alignment horizontal="center" vertical="center" wrapText="1"/>
      <protection hidden="1"/>
    </xf>
    <xf numFmtId="0" fontId="44" fillId="0" borderId="9" xfId="22" applyFont="1" applyBorder="1" applyAlignment="1" applyProtection="1">
      <alignment horizontal="center" vertical="center" wrapText="1"/>
      <protection hidden="1"/>
    </xf>
    <xf numFmtId="0" fontId="44" fillId="0" borderId="10" xfId="22" applyFont="1" applyBorder="1" applyAlignment="1" applyProtection="1">
      <alignment horizontal="center" vertical="center" wrapText="1"/>
      <protection hidden="1"/>
    </xf>
    <xf numFmtId="0" fontId="44"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编制单位：沅江市园林管理处</v>
          </cell>
        </row>
        <row r="4">
          <cell r="F4" t="str">
            <v>支出</v>
          </cell>
        </row>
        <row r="5">
          <cell r="F5" t="str">
            <v>项目(按功能分类)</v>
          </cell>
        </row>
        <row r="6">
          <cell r="F6" t="str">
            <v>栏次</v>
          </cell>
        </row>
        <row r="7">
          <cell r="E7">
            <v>544.15</v>
          </cell>
          <cell r="F7" t="str">
            <v>一、一般公共服务支出</v>
          </cell>
          <cell r="G7" t="str">
            <v>31</v>
          </cell>
          <cell r="H7">
            <v>0</v>
          </cell>
          <cell r="I7">
            <v>0</v>
          </cell>
          <cell r="J7">
            <v>0</v>
          </cell>
        </row>
        <row r="8">
          <cell r="E8">
            <v>460</v>
          </cell>
          <cell r="F8" t="str">
            <v>二、外交支出</v>
          </cell>
          <cell r="G8" t="str">
            <v>32</v>
          </cell>
          <cell r="H8">
            <v>0</v>
          </cell>
          <cell r="I8">
            <v>0</v>
          </cell>
          <cell r="J8">
            <v>0</v>
          </cell>
        </row>
        <row r="9">
          <cell r="E9">
            <v>5.2</v>
          </cell>
          <cell r="F9" t="str">
            <v>三、国防支出</v>
          </cell>
          <cell r="G9" t="str">
            <v>33</v>
          </cell>
          <cell r="H9">
            <v>0</v>
          </cell>
          <cell r="I9">
            <v>0</v>
          </cell>
          <cell r="J9">
            <v>0</v>
          </cell>
        </row>
        <row r="10">
          <cell r="E10">
            <v>263.67</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70.180000000000007</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262.64999999999998</v>
          </cell>
          <cell r="I17">
            <v>1406.14</v>
          </cell>
          <cell r="J17">
            <v>1406.14</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0</v>
          </cell>
          <cell r="I25">
            <v>17.71</v>
          </cell>
          <cell r="J25">
            <v>17.71</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xml:space="preserve">    结余分配</v>
          </cell>
          <cell r="O33">
            <v>0</v>
          </cell>
        </row>
        <row r="34">
          <cell r="E34">
            <v>108.44</v>
          </cell>
          <cell r="F34" t="str">
            <v xml:space="preserve">    年末结转和结余</v>
          </cell>
          <cell r="O34">
            <v>27.78</v>
          </cell>
        </row>
        <row r="35">
          <cell r="F35" t="str">
            <v/>
          </cell>
        </row>
        <row r="36">
          <cell r="E36">
            <v>1451.63</v>
          </cell>
          <cell r="F36" t="str">
            <v>总计</v>
          </cell>
          <cell r="O36">
            <v>1451.63</v>
          </cell>
        </row>
        <row r="37">
          <cell r="F37" t="str">
            <v/>
          </cell>
        </row>
      </sheetData>
      <sheetData sheetId="1">
        <row r="4">
          <cell r="F4" t="str">
            <v>支     出</v>
          </cell>
        </row>
        <row r="5">
          <cell r="F5" t="str">
            <v>项目（按功能分类）</v>
          </cell>
        </row>
        <row r="6">
          <cell r="F6" t="str">
            <v/>
          </cell>
        </row>
        <row r="7">
          <cell r="F7" t="str">
            <v>栏    次</v>
          </cell>
        </row>
        <row r="8">
          <cell r="E8">
            <v>544.15</v>
          </cell>
          <cell r="F8" t="str">
            <v>一、一般公共服务支出</v>
          </cell>
          <cell r="G8" t="str">
            <v>31</v>
          </cell>
          <cell r="H8">
            <v>0</v>
          </cell>
          <cell r="I8">
            <v>0</v>
          </cell>
          <cell r="J8">
            <v>0</v>
          </cell>
          <cell r="K8">
            <v>0</v>
          </cell>
          <cell r="L8">
            <v>0</v>
          </cell>
          <cell r="M8">
            <v>0</v>
          </cell>
          <cell r="N8">
            <v>0</v>
          </cell>
          <cell r="O8">
            <v>0</v>
          </cell>
          <cell r="P8">
            <v>0</v>
          </cell>
        </row>
        <row r="9">
          <cell r="E9">
            <v>460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262.64999999999998</v>
          </cell>
          <cell r="I18">
            <v>262.64999999999998</v>
          </cell>
          <cell r="J18">
            <v>0</v>
          </cell>
          <cell r="K18">
            <v>1024.9100000000001</v>
          </cell>
          <cell r="L18">
            <v>564.91</v>
          </cell>
          <cell r="M18">
            <v>460</v>
          </cell>
          <cell r="N18">
            <v>1024.9100000000001</v>
          </cell>
          <cell r="O18">
            <v>564.91</v>
          </cell>
          <cell r="P18">
            <v>460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0</v>
          </cell>
          <cell r="I26">
            <v>0</v>
          </cell>
          <cell r="J26">
            <v>0</v>
          </cell>
          <cell r="K26">
            <v>17.71</v>
          </cell>
          <cell r="L26">
            <v>17.71</v>
          </cell>
          <cell r="M26">
            <v>0</v>
          </cell>
          <cell r="N26">
            <v>17.71</v>
          </cell>
          <cell r="O26">
            <v>17.71</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1004.15</v>
          </cell>
          <cell r="F33" t="str">
            <v>本年支出合计</v>
          </cell>
          <cell r="N33">
            <v>1042.6199999999999</v>
          </cell>
          <cell r="O33">
            <v>582.62</v>
          </cell>
          <cell r="P33">
            <v>460</v>
          </cell>
        </row>
        <row r="34">
          <cell r="E34">
            <v>57.93</v>
          </cell>
          <cell r="F34" t="str">
            <v>年末财政拨款结转和结余</v>
          </cell>
          <cell r="N34">
            <v>19.45</v>
          </cell>
          <cell r="O34">
            <v>19.45</v>
          </cell>
          <cell r="P34">
            <v>0</v>
          </cell>
        </row>
        <row r="35">
          <cell r="E35">
            <v>57.93</v>
          </cell>
          <cell r="F35" t="str">
            <v/>
          </cell>
        </row>
        <row r="36">
          <cell r="E36">
            <v>0</v>
          </cell>
          <cell r="F36" t="str">
            <v/>
          </cell>
        </row>
        <row r="37">
          <cell r="E37">
            <v>1062.07</v>
          </cell>
          <cell r="F37" t="str">
            <v>总计</v>
          </cell>
          <cell r="Y37">
            <v>1062.07</v>
          </cell>
          <cell r="Z37">
            <v>602.07000000000005</v>
          </cell>
          <cell r="AA37">
            <v>460</v>
          </cell>
        </row>
        <row r="38">
          <cell r="F38" t="str">
            <v/>
          </cell>
        </row>
      </sheetData>
      <sheetData sheetId="2"/>
      <sheetData sheetId="3">
        <row r="9">
          <cell r="E9">
            <v>1343.2</v>
          </cell>
          <cell r="F9">
            <v>1004.15</v>
          </cell>
          <cell r="G9">
            <v>5.2</v>
          </cell>
          <cell r="H9">
            <v>263.67</v>
          </cell>
          <cell r="J9">
            <v>0</v>
          </cell>
          <cell r="K9">
            <v>0</v>
          </cell>
          <cell r="L9">
            <v>70.180000000000007</v>
          </cell>
        </row>
        <row r="10">
          <cell r="A10" t="str">
            <v>212</v>
          </cell>
          <cell r="B10" t="str">
            <v/>
          </cell>
          <cell r="C10" t="str">
            <v/>
          </cell>
          <cell r="D10" t="str">
            <v>城乡社区支出</v>
          </cell>
          <cell r="E10">
            <v>1325.49</v>
          </cell>
          <cell r="F10">
            <v>986.44</v>
          </cell>
          <cell r="G10">
            <v>5.2</v>
          </cell>
          <cell r="H10">
            <v>263.67</v>
          </cell>
          <cell r="I10">
            <v>0</v>
          </cell>
          <cell r="J10">
            <v>0</v>
          </cell>
          <cell r="K10">
            <v>0</v>
          </cell>
          <cell r="L10">
            <v>70.180000000000007</v>
          </cell>
        </row>
        <row r="11">
          <cell r="A11" t="str">
            <v>21201</v>
          </cell>
          <cell r="B11" t="str">
            <v/>
          </cell>
          <cell r="C11" t="str">
            <v/>
          </cell>
          <cell r="D11" t="str">
            <v>城乡社区管理事务</v>
          </cell>
          <cell r="E11">
            <v>279.37</v>
          </cell>
          <cell r="F11">
            <v>10.5</v>
          </cell>
          <cell r="G11">
            <v>5.2</v>
          </cell>
          <cell r="H11">
            <v>263.67</v>
          </cell>
          <cell r="I11">
            <v>0</v>
          </cell>
          <cell r="J11">
            <v>0</v>
          </cell>
          <cell r="K11">
            <v>0</v>
          </cell>
          <cell r="L11">
            <v>0</v>
          </cell>
        </row>
        <row r="12">
          <cell r="A12" t="str">
            <v>2120101</v>
          </cell>
          <cell r="B12" t="str">
            <v/>
          </cell>
          <cell r="C12" t="str">
            <v/>
          </cell>
          <cell r="D12" t="str">
            <v xml:space="preserve">  行政运行</v>
          </cell>
          <cell r="E12">
            <v>14.7</v>
          </cell>
          <cell r="F12">
            <v>10.5</v>
          </cell>
          <cell r="G12">
            <v>4.2</v>
          </cell>
          <cell r="H12">
            <v>0</v>
          </cell>
          <cell r="I12">
            <v>0</v>
          </cell>
          <cell r="J12">
            <v>0</v>
          </cell>
          <cell r="K12">
            <v>0</v>
          </cell>
          <cell r="L12">
            <v>0</v>
          </cell>
        </row>
        <row r="13">
          <cell r="A13" t="str">
            <v>2120102</v>
          </cell>
          <cell r="B13" t="str">
            <v/>
          </cell>
          <cell r="C13" t="str">
            <v/>
          </cell>
          <cell r="D13" t="str">
            <v xml:space="preserve">  一般行政管理事务</v>
          </cell>
          <cell r="E13">
            <v>264.67</v>
          </cell>
          <cell r="F13">
            <v>0</v>
          </cell>
          <cell r="G13">
            <v>1</v>
          </cell>
          <cell r="H13">
            <v>263.67</v>
          </cell>
          <cell r="I13">
            <v>0</v>
          </cell>
          <cell r="J13">
            <v>0</v>
          </cell>
          <cell r="K13">
            <v>0</v>
          </cell>
          <cell r="L13">
            <v>0</v>
          </cell>
        </row>
        <row r="14">
          <cell r="A14" t="str">
            <v>21203</v>
          </cell>
          <cell r="B14" t="str">
            <v/>
          </cell>
          <cell r="C14" t="str">
            <v/>
          </cell>
          <cell r="D14" t="str">
            <v>城乡社区公共设施</v>
          </cell>
          <cell r="E14">
            <v>70.180000000000007</v>
          </cell>
          <cell r="F14">
            <v>0</v>
          </cell>
          <cell r="G14">
            <v>0</v>
          </cell>
          <cell r="H14">
            <v>0</v>
          </cell>
          <cell r="I14">
            <v>0</v>
          </cell>
          <cell r="J14">
            <v>0</v>
          </cell>
          <cell r="K14">
            <v>0</v>
          </cell>
          <cell r="L14">
            <v>70.180000000000007</v>
          </cell>
        </row>
        <row r="15">
          <cell r="A15" t="str">
            <v>2120303</v>
          </cell>
          <cell r="B15" t="str">
            <v/>
          </cell>
          <cell r="C15" t="str">
            <v/>
          </cell>
          <cell r="D15" t="str">
            <v xml:space="preserve">  小城镇基础设施建设</v>
          </cell>
          <cell r="E15">
            <v>70.180000000000007</v>
          </cell>
          <cell r="F15">
            <v>0</v>
          </cell>
          <cell r="G15">
            <v>0</v>
          </cell>
          <cell r="H15">
            <v>0</v>
          </cell>
          <cell r="I15">
            <v>0</v>
          </cell>
          <cell r="J15">
            <v>0</v>
          </cell>
          <cell r="K15">
            <v>0</v>
          </cell>
          <cell r="L15">
            <v>70.180000000000007</v>
          </cell>
        </row>
        <row r="16">
          <cell r="A16" t="str">
            <v>21205</v>
          </cell>
          <cell r="B16" t="str">
            <v/>
          </cell>
          <cell r="C16" t="str">
            <v/>
          </cell>
          <cell r="D16" t="str">
            <v>城乡社区环境卫生</v>
          </cell>
          <cell r="E16">
            <v>515.94000000000005</v>
          </cell>
          <cell r="F16">
            <v>515.94000000000005</v>
          </cell>
          <cell r="G16">
            <v>0</v>
          </cell>
          <cell r="H16">
            <v>0</v>
          </cell>
          <cell r="I16">
            <v>0</v>
          </cell>
          <cell r="J16">
            <v>0</v>
          </cell>
          <cell r="K16">
            <v>0</v>
          </cell>
          <cell r="L16">
            <v>0</v>
          </cell>
        </row>
        <row r="17">
          <cell r="A17" t="str">
            <v>2120501</v>
          </cell>
          <cell r="B17" t="str">
            <v/>
          </cell>
          <cell r="C17" t="str">
            <v/>
          </cell>
          <cell r="D17" t="str">
            <v xml:space="preserve">  城乡社区环境卫生</v>
          </cell>
          <cell r="E17">
            <v>515.94000000000005</v>
          </cell>
          <cell r="F17">
            <v>515.94000000000005</v>
          </cell>
          <cell r="G17">
            <v>0</v>
          </cell>
          <cell r="H17">
            <v>0</v>
          </cell>
          <cell r="I17">
            <v>0</v>
          </cell>
          <cell r="J17">
            <v>0</v>
          </cell>
          <cell r="K17">
            <v>0</v>
          </cell>
          <cell r="L17">
            <v>0</v>
          </cell>
        </row>
        <row r="18">
          <cell r="A18" t="str">
            <v>21208</v>
          </cell>
          <cell r="B18" t="str">
            <v/>
          </cell>
          <cell r="C18" t="str">
            <v/>
          </cell>
          <cell r="D18" t="str">
            <v>国有土地使用权出让收入及对应专项债务收入安排的支出</v>
          </cell>
          <cell r="E18">
            <v>460</v>
          </cell>
          <cell r="F18">
            <v>460</v>
          </cell>
          <cell r="G18">
            <v>0</v>
          </cell>
          <cell r="H18">
            <v>0</v>
          </cell>
          <cell r="I18">
            <v>0</v>
          </cell>
          <cell r="J18">
            <v>0</v>
          </cell>
          <cell r="K18">
            <v>0</v>
          </cell>
          <cell r="L18">
            <v>0</v>
          </cell>
        </row>
        <row r="19">
          <cell r="A19" t="str">
            <v>2120803</v>
          </cell>
          <cell r="B19" t="str">
            <v/>
          </cell>
          <cell r="C19" t="str">
            <v/>
          </cell>
          <cell r="D19" t="str">
            <v xml:space="preserve">  城市建设支出</v>
          </cell>
          <cell r="E19">
            <v>460</v>
          </cell>
          <cell r="F19">
            <v>460</v>
          </cell>
          <cell r="G19">
            <v>0</v>
          </cell>
          <cell r="H19">
            <v>0</v>
          </cell>
          <cell r="I19">
            <v>0</v>
          </cell>
          <cell r="J19">
            <v>0</v>
          </cell>
          <cell r="K19">
            <v>0</v>
          </cell>
          <cell r="L19">
            <v>0</v>
          </cell>
        </row>
        <row r="20">
          <cell r="A20" t="str">
            <v>221</v>
          </cell>
          <cell r="B20" t="str">
            <v/>
          </cell>
          <cell r="C20" t="str">
            <v/>
          </cell>
          <cell r="D20" t="str">
            <v>住房保障支出</v>
          </cell>
          <cell r="E20">
            <v>17.71</v>
          </cell>
          <cell r="F20">
            <v>17.71</v>
          </cell>
          <cell r="G20">
            <v>0</v>
          </cell>
          <cell r="H20">
            <v>0</v>
          </cell>
          <cell r="I20">
            <v>0</v>
          </cell>
          <cell r="J20">
            <v>0</v>
          </cell>
          <cell r="K20">
            <v>0</v>
          </cell>
          <cell r="L20">
            <v>0</v>
          </cell>
        </row>
        <row r="21">
          <cell r="A21" t="str">
            <v>22102</v>
          </cell>
          <cell r="B21" t="str">
            <v/>
          </cell>
          <cell r="C21" t="str">
            <v/>
          </cell>
          <cell r="D21" t="str">
            <v>住房改革支出</v>
          </cell>
          <cell r="E21">
            <v>17.71</v>
          </cell>
          <cell r="F21">
            <v>17.71</v>
          </cell>
          <cell r="G21">
            <v>0</v>
          </cell>
          <cell r="H21">
            <v>0</v>
          </cell>
          <cell r="I21">
            <v>0</v>
          </cell>
          <cell r="J21">
            <v>0</v>
          </cell>
          <cell r="K21">
            <v>0</v>
          </cell>
          <cell r="L21">
            <v>0</v>
          </cell>
        </row>
        <row r="22">
          <cell r="A22" t="str">
            <v>2210201</v>
          </cell>
          <cell r="B22" t="str">
            <v/>
          </cell>
          <cell r="C22" t="str">
            <v/>
          </cell>
          <cell r="D22" t="str">
            <v xml:space="preserve">  住房公积金</v>
          </cell>
          <cell r="E22">
            <v>17.71</v>
          </cell>
          <cell r="F22">
            <v>17.71</v>
          </cell>
          <cell r="G22">
            <v>0</v>
          </cell>
          <cell r="H22">
            <v>0</v>
          </cell>
          <cell r="I22">
            <v>0</v>
          </cell>
          <cell r="J22">
            <v>0</v>
          </cell>
          <cell r="K22">
            <v>0</v>
          </cell>
          <cell r="L22">
            <v>0</v>
          </cell>
        </row>
        <row r="24">
          <cell r="G24" t="str">
            <v>—4.%d —</v>
          </cell>
        </row>
      </sheetData>
      <sheetData sheetId="4">
        <row r="9">
          <cell r="E9">
            <v>1423.86</v>
          </cell>
          <cell r="F9">
            <v>371.08</v>
          </cell>
          <cell r="G9">
            <v>1052.77</v>
          </cell>
          <cell r="H9">
            <v>0</v>
          </cell>
          <cell r="I9">
            <v>0</v>
          </cell>
          <cell r="J9">
            <v>0</v>
          </cell>
        </row>
        <row r="10">
          <cell r="A10" t="str">
            <v>212</v>
          </cell>
          <cell r="B10" t="str">
            <v/>
          </cell>
          <cell r="C10" t="str">
            <v/>
          </cell>
          <cell r="D10" t="str">
            <v>城乡社区支出</v>
          </cell>
          <cell r="E10">
            <v>1406.14</v>
          </cell>
          <cell r="F10">
            <v>353.37</v>
          </cell>
          <cell r="G10">
            <v>1052.77</v>
          </cell>
          <cell r="H10">
            <v>0</v>
          </cell>
          <cell r="I10">
            <v>0</v>
          </cell>
          <cell r="J10">
            <v>0</v>
          </cell>
        </row>
        <row r="11">
          <cell r="A11" t="str">
            <v>21201</v>
          </cell>
          <cell r="B11" t="str">
            <v/>
          </cell>
          <cell r="C11" t="str">
            <v/>
          </cell>
          <cell r="D11" t="str">
            <v>城乡社区管理事务</v>
          </cell>
          <cell r="E11">
            <v>271.04000000000002</v>
          </cell>
          <cell r="F11">
            <v>10.5</v>
          </cell>
          <cell r="G11">
            <v>260.54000000000002</v>
          </cell>
          <cell r="H11">
            <v>0</v>
          </cell>
          <cell r="I11">
            <v>0</v>
          </cell>
          <cell r="J11">
            <v>0</v>
          </cell>
        </row>
        <row r="12">
          <cell r="A12" t="str">
            <v>2120101</v>
          </cell>
          <cell r="B12" t="str">
            <v/>
          </cell>
          <cell r="C12" t="str">
            <v/>
          </cell>
          <cell r="D12" t="str">
            <v xml:space="preserve">  行政运行</v>
          </cell>
          <cell r="E12">
            <v>14.7</v>
          </cell>
          <cell r="F12">
            <v>10.5</v>
          </cell>
          <cell r="G12">
            <v>4.2</v>
          </cell>
          <cell r="H12">
            <v>0</v>
          </cell>
          <cell r="I12">
            <v>0</v>
          </cell>
          <cell r="J12">
            <v>0</v>
          </cell>
        </row>
        <row r="13">
          <cell r="A13" t="str">
            <v>2120102</v>
          </cell>
          <cell r="B13" t="str">
            <v/>
          </cell>
          <cell r="C13" t="str">
            <v/>
          </cell>
          <cell r="D13" t="str">
            <v xml:space="preserve">  一般行政管理事务</v>
          </cell>
          <cell r="E13">
            <v>256.33999999999997</v>
          </cell>
          <cell r="F13">
            <v>0</v>
          </cell>
          <cell r="G13">
            <v>256.33999999999997</v>
          </cell>
          <cell r="H13">
            <v>0</v>
          </cell>
          <cell r="I13">
            <v>0</v>
          </cell>
          <cell r="J13">
            <v>0</v>
          </cell>
        </row>
        <row r="14">
          <cell r="A14" t="str">
            <v>21203</v>
          </cell>
          <cell r="B14" t="str">
            <v/>
          </cell>
          <cell r="C14" t="str">
            <v/>
          </cell>
          <cell r="D14" t="str">
            <v>城乡社区公共设施</v>
          </cell>
          <cell r="E14">
            <v>70.180000000000007</v>
          </cell>
          <cell r="F14">
            <v>0</v>
          </cell>
          <cell r="G14">
            <v>70.180000000000007</v>
          </cell>
          <cell r="H14">
            <v>0</v>
          </cell>
          <cell r="I14">
            <v>0</v>
          </cell>
          <cell r="J14">
            <v>0</v>
          </cell>
        </row>
        <row r="15">
          <cell r="A15" t="str">
            <v>2120303</v>
          </cell>
          <cell r="B15" t="str">
            <v/>
          </cell>
          <cell r="C15" t="str">
            <v/>
          </cell>
          <cell r="D15" t="str">
            <v xml:space="preserve">  小城镇基础设施建设</v>
          </cell>
          <cell r="E15">
            <v>70.180000000000007</v>
          </cell>
          <cell r="F15">
            <v>0</v>
          </cell>
          <cell r="G15">
            <v>70.180000000000007</v>
          </cell>
          <cell r="H15">
            <v>0</v>
          </cell>
          <cell r="I15">
            <v>0</v>
          </cell>
          <cell r="J15">
            <v>0</v>
          </cell>
        </row>
        <row r="16">
          <cell r="A16" t="str">
            <v>21205</v>
          </cell>
          <cell r="B16" t="str">
            <v/>
          </cell>
          <cell r="C16" t="str">
            <v/>
          </cell>
          <cell r="D16" t="str">
            <v>城乡社区环境卫生</v>
          </cell>
          <cell r="E16">
            <v>604.91999999999996</v>
          </cell>
          <cell r="F16">
            <v>342.87</v>
          </cell>
          <cell r="G16">
            <v>262.05</v>
          </cell>
          <cell r="H16">
            <v>0</v>
          </cell>
          <cell r="I16">
            <v>0</v>
          </cell>
          <cell r="J16">
            <v>0</v>
          </cell>
        </row>
        <row r="17">
          <cell r="A17" t="str">
            <v>2120501</v>
          </cell>
          <cell r="B17" t="str">
            <v/>
          </cell>
          <cell r="C17" t="str">
            <v/>
          </cell>
          <cell r="D17" t="str">
            <v xml:space="preserve">  城乡社区环境卫生</v>
          </cell>
          <cell r="E17">
            <v>604.91999999999996</v>
          </cell>
          <cell r="F17">
            <v>342.87</v>
          </cell>
          <cell r="G17">
            <v>262.05</v>
          </cell>
          <cell r="H17">
            <v>0</v>
          </cell>
          <cell r="I17">
            <v>0</v>
          </cell>
          <cell r="J17">
            <v>0</v>
          </cell>
        </row>
        <row r="18">
          <cell r="A18" t="str">
            <v>21208</v>
          </cell>
          <cell r="B18" t="str">
            <v/>
          </cell>
          <cell r="C18" t="str">
            <v/>
          </cell>
          <cell r="D18" t="str">
            <v>国有土地使用权出让收入及对应专项债务收入安排的支出</v>
          </cell>
          <cell r="E18">
            <v>460</v>
          </cell>
          <cell r="F18">
            <v>0</v>
          </cell>
          <cell r="G18">
            <v>460</v>
          </cell>
          <cell r="H18">
            <v>0</v>
          </cell>
          <cell r="I18">
            <v>0</v>
          </cell>
          <cell r="J18">
            <v>0</v>
          </cell>
        </row>
        <row r="19">
          <cell r="A19" t="str">
            <v>2120803</v>
          </cell>
          <cell r="B19" t="str">
            <v/>
          </cell>
          <cell r="C19" t="str">
            <v/>
          </cell>
          <cell r="D19" t="str">
            <v xml:space="preserve">  城市建设支出</v>
          </cell>
          <cell r="E19">
            <v>460</v>
          </cell>
          <cell r="F19">
            <v>0</v>
          </cell>
          <cell r="G19">
            <v>460</v>
          </cell>
          <cell r="H19">
            <v>0</v>
          </cell>
          <cell r="I19">
            <v>0</v>
          </cell>
          <cell r="J19">
            <v>0</v>
          </cell>
        </row>
        <row r="20">
          <cell r="A20" t="str">
            <v>221</v>
          </cell>
          <cell r="B20" t="str">
            <v/>
          </cell>
          <cell r="C20" t="str">
            <v/>
          </cell>
          <cell r="D20" t="str">
            <v>住房保障支出</v>
          </cell>
          <cell r="E20">
            <v>17.71</v>
          </cell>
          <cell r="F20">
            <v>17.71</v>
          </cell>
          <cell r="G20">
            <v>0</v>
          </cell>
          <cell r="H20">
            <v>0</v>
          </cell>
          <cell r="I20">
            <v>0</v>
          </cell>
          <cell r="J20">
            <v>0</v>
          </cell>
        </row>
        <row r="21">
          <cell r="A21" t="str">
            <v>22102</v>
          </cell>
          <cell r="B21" t="str">
            <v/>
          </cell>
          <cell r="C21" t="str">
            <v/>
          </cell>
          <cell r="D21" t="str">
            <v>住房改革支出</v>
          </cell>
          <cell r="E21">
            <v>17.71</v>
          </cell>
          <cell r="F21">
            <v>17.71</v>
          </cell>
          <cell r="G21">
            <v>0</v>
          </cell>
          <cell r="H21">
            <v>0</v>
          </cell>
          <cell r="I21">
            <v>0</v>
          </cell>
          <cell r="J21">
            <v>0</v>
          </cell>
        </row>
        <row r="22">
          <cell r="A22" t="str">
            <v>2210201</v>
          </cell>
          <cell r="B22" t="str">
            <v/>
          </cell>
          <cell r="C22" t="str">
            <v/>
          </cell>
          <cell r="D22" t="str">
            <v xml:space="preserve">  住房公积金</v>
          </cell>
          <cell r="E22">
            <v>17.71</v>
          </cell>
          <cell r="F22">
            <v>17.71</v>
          </cell>
          <cell r="G22">
            <v>0</v>
          </cell>
          <cell r="H22">
            <v>0</v>
          </cell>
          <cell r="I22">
            <v>0</v>
          </cell>
          <cell r="J22">
            <v>0</v>
          </cell>
        </row>
        <row r="24">
          <cell r="F24" t="str">
            <v>— 4.%d —</v>
          </cell>
        </row>
      </sheetData>
      <sheetData sheetId="5"/>
      <sheetData sheetId="6"/>
      <sheetData sheetId="7"/>
      <sheetData sheetId="8"/>
      <sheetData sheetId="9"/>
      <sheetData sheetId="10">
        <row r="9">
          <cell r="K9">
            <v>582.62</v>
          </cell>
          <cell r="L9">
            <v>320.57</v>
          </cell>
          <cell r="O9">
            <v>262.05</v>
          </cell>
        </row>
        <row r="10">
          <cell r="A10" t="str">
            <v>212</v>
          </cell>
          <cell r="B10" t="str">
            <v/>
          </cell>
          <cell r="C10" t="str">
            <v/>
          </cell>
          <cell r="D10" t="str">
            <v>城乡社区支出</v>
          </cell>
          <cell r="E10">
            <v>57.93</v>
          </cell>
          <cell r="F10">
            <v>57.93</v>
          </cell>
          <cell r="G10">
            <v>0</v>
          </cell>
          <cell r="H10">
            <v>526.44000000000005</v>
          </cell>
          <cell r="I10">
            <v>244.94</v>
          </cell>
          <cell r="J10">
            <v>281.5</v>
          </cell>
          <cell r="K10">
            <v>564.91</v>
          </cell>
          <cell r="L10">
            <v>302.86</v>
          </cell>
          <cell r="M10">
            <v>272.86</v>
          </cell>
          <cell r="N10">
            <v>30</v>
          </cell>
          <cell r="O10">
            <v>262.05</v>
          </cell>
          <cell r="P10">
            <v>19.45</v>
          </cell>
          <cell r="Q10">
            <v>0</v>
          </cell>
          <cell r="R10">
            <v>19.45</v>
          </cell>
          <cell r="S10">
            <v>0</v>
          </cell>
          <cell r="T10">
            <v>19.45</v>
          </cell>
        </row>
        <row r="11">
          <cell r="A11" t="str">
            <v>21201</v>
          </cell>
          <cell r="B11" t="str">
            <v/>
          </cell>
          <cell r="C11" t="str">
            <v/>
          </cell>
          <cell r="D11" t="str">
            <v>城乡社区管理事务</v>
          </cell>
          <cell r="E11">
            <v>0</v>
          </cell>
          <cell r="F11">
            <v>0</v>
          </cell>
          <cell r="G11">
            <v>0</v>
          </cell>
          <cell r="H11">
            <v>10.5</v>
          </cell>
          <cell r="I11">
            <v>10.5</v>
          </cell>
          <cell r="J11">
            <v>0</v>
          </cell>
          <cell r="K11">
            <v>10.5</v>
          </cell>
          <cell r="L11">
            <v>10.5</v>
          </cell>
          <cell r="M11">
            <v>10.5</v>
          </cell>
          <cell r="N11">
            <v>0</v>
          </cell>
          <cell r="O11">
            <v>0</v>
          </cell>
          <cell r="P11">
            <v>0</v>
          </cell>
          <cell r="Q11">
            <v>0</v>
          </cell>
          <cell r="R11">
            <v>0</v>
          </cell>
          <cell r="S11">
            <v>0</v>
          </cell>
          <cell r="T11">
            <v>0</v>
          </cell>
        </row>
        <row r="12">
          <cell r="A12" t="str">
            <v>2120101</v>
          </cell>
          <cell r="B12" t="str">
            <v/>
          </cell>
          <cell r="C12" t="str">
            <v/>
          </cell>
          <cell r="D12" t="str">
            <v xml:space="preserve">  行政运行</v>
          </cell>
          <cell r="E12">
            <v>0</v>
          </cell>
          <cell r="F12">
            <v>0</v>
          </cell>
          <cell r="G12">
            <v>0</v>
          </cell>
          <cell r="H12">
            <v>10.5</v>
          </cell>
          <cell r="I12">
            <v>10.5</v>
          </cell>
          <cell r="J12">
            <v>0</v>
          </cell>
          <cell r="K12">
            <v>10.5</v>
          </cell>
          <cell r="L12">
            <v>10.5</v>
          </cell>
          <cell r="M12">
            <v>10.5</v>
          </cell>
          <cell r="N12">
            <v>0</v>
          </cell>
          <cell r="O12">
            <v>0</v>
          </cell>
          <cell r="P12">
            <v>0</v>
          </cell>
          <cell r="Q12">
            <v>0</v>
          </cell>
          <cell r="R12">
            <v>0</v>
          </cell>
          <cell r="S12">
            <v>0</v>
          </cell>
          <cell r="T12">
            <v>0</v>
          </cell>
        </row>
        <row r="13">
          <cell r="A13" t="str">
            <v>21205</v>
          </cell>
          <cell r="B13" t="str">
            <v/>
          </cell>
          <cell r="C13" t="str">
            <v/>
          </cell>
          <cell r="D13" t="str">
            <v>城乡社区环境卫生</v>
          </cell>
          <cell r="E13">
            <v>57.93</v>
          </cell>
          <cell r="F13">
            <v>57.93</v>
          </cell>
          <cell r="G13">
            <v>0</v>
          </cell>
          <cell r="H13">
            <v>515.94000000000005</v>
          </cell>
          <cell r="I13">
            <v>234.44</v>
          </cell>
          <cell r="J13">
            <v>281.5</v>
          </cell>
          <cell r="K13">
            <v>554.41</v>
          </cell>
          <cell r="L13">
            <v>292.36</v>
          </cell>
          <cell r="M13">
            <v>262.36</v>
          </cell>
          <cell r="N13">
            <v>30</v>
          </cell>
          <cell r="O13">
            <v>262.05</v>
          </cell>
          <cell r="P13">
            <v>19.45</v>
          </cell>
          <cell r="Q13">
            <v>0</v>
          </cell>
          <cell r="R13">
            <v>19.45</v>
          </cell>
          <cell r="S13">
            <v>0</v>
          </cell>
          <cell r="T13">
            <v>19.45</v>
          </cell>
        </row>
        <row r="14">
          <cell r="A14" t="str">
            <v>2120501</v>
          </cell>
          <cell r="B14" t="str">
            <v/>
          </cell>
          <cell r="C14" t="str">
            <v/>
          </cell>
          <cell r="D14" t="str">
            <v xml:space="preserve">  城乡社区环境卫生</v>
          </cell>
          <cell r="E14">
            <v>57.93</v>
          </cell>
          <cell r="F14">
            <v>57.93</v>
          </cell>
          <cell r="G14">
            <v>0</v>
          </cell>
          <cell r="H14">
            <v>515.94000000000005</v>
          </cell>
          <cell r="I14">
            <v>234.44</v>
          </cell>
          <cell r="J14">
            <v>281.5</v>
          </cell>
          <cell r="K14">
            <v>554.41</v>
          </cell>
          <cell r="L14">
            <v>292.36</v>
          </cell>
          <cell r="M14">
            <v>262.36</v>
          </cell>
          <cell r="N14">
            <v>30</v>
          </cell>
          <cell r="O14">
            <v>262.05</v>
          </cell>
          <cell r="P14">
            <v>19.45</v>
          </cell>
          <cell r="Q14">
            <v>0</v>
          </cell>
          <cell r="R14">
            <v>19.45</v>
          </cell>
          <cell r="S14">
            <v>0</v>
          </cell>
          <cell r="T14">
            <v>19.45</v>
          </cell>
        </row>
        <row r="15">
          <cell r="A15" t="str">
            <v>221</v>
          </cell>
          <cell r="B15" t="str">
            <v/>
          </cell>
          <cell r="C15" t="str">
            <v/>
          </cell>
          <cell r="D15" t="str">
            <v>住房保障支出</v>
          </cell>
          <cell r="E15">
            <v>0</v>
          </cell>
          <cell r="F15">
            <v>0</v>
          </cell>
          <cell r="G15">
            <v>0</v>
          </cell>
          <cell r="H15">
            <v>17.71</v>
          </cell>
          <cell r="I15">
            <v>17.71</v>
          </cell>
          <cell r="J15">
            <v>0</v>
          </cell>
          <cell r="K15">
            <v>17.71</v>
          </cell>
          <cell r="L15">
            <v>17.71</v>
          </cell>
          <cell r="M15">
            <v>17.71</v>
          </cell>
          <cell r="N15">
            <v>0</v>
          </cell>
          <cell r="O15">
            <v>0</v>
          </cell>
          <cell r="P15">
            <v>0</v>
          </cell>
          <cell r="Q15">
            <v>0</v>
          </cell>
          <cell r="R15">
            <v>0</v>
          </cell>
          <cell r="S15">
            <v>0</v>
          </cell>
          <cell r="T15">
            <v>0</v>
          </cell>
        </row>
        <row r="16">
          <cell r="A16" t="str">
            <v>22102</v>
          </cell>
          <cell r="B16" t="str">
            <v/>
          </cell>
          <cell r="C16" t="str">
            <v/>
          </cell>
          <cell r="D16" t="str">
            <v>住房改革支出</v>
          </cell>
          <cell r="E16">
            <v>0</v>
          </cell>
          <cell r="F16">
            <v>0</v>
          </cell>
          <cell r="G16">
            <v>0</v>
          </cell>
          <cell r="H16">
            <v>17.71</v>
          </cell>
          <cell r="I16">
            <v>17.71</v>
          </cell>
          <cell r="J16">
            <v>0</v>
          </cell>
          <cell r="K16">
            <v>17.71</v>
          </cell>
          <cell r="L16">
            <v>17.71</v>
          </cell>
          <cell r="M16">
            <v>17.71</v>
          </cell>
          <cell r="N16">
            <v>0</v>
          </cell>
          <cell r="O16">
            <v>0</v>
          </cell>
          <cell r="P16">
            <v>0</v>
          </cell>
          <cell r="Q16">
            <v>0</v>
          </cell>
          <cell r="R16">
            <v>0</v>
          </cell>
          <cell r="S16">
            <v>0</v>
          </cell>
          <cell r="T16">
            <v>0</v>
          </cell>
        </row>
        <row r="17">
          <cell r="A17" t="str">
            <v>2210201</v>
          </cell>
          <cell r="B17" t="str">
            <v/>
          </cell>
          <cell r="C17" t="str">
            <v/>
          </cell>
          <cell r="D17" t="str">
            <v xml:space="preserve">  住房公积金</v>
          </cell>
          <cell r="E17">
            <v>0</v>
          </cell>
          <cell r="F17">
            <v>0</v>
          </cell>
          <cell r="G17">
            <v>0</v>
          </cell>
          <cell r="H17">
            <v>17.71</v>
          </cell>
          <cell r="I17">
            <v>17.71</v>
          </cell>
          <cell r="J17">
            <v>0</v>
          </cell>
          <cell r="K17">
            <v>17.71</v>
          </cell>
          <cell r="L17">
            <v>17.71</v>
          </cell>
          <cell r="M17">
            <v>17.71</v>
          </cell>
          <cell r="N17">
            <v>0</v>
          </cell>
          <cell r="O17">
            <v>0</v>
          </cell>
          <cell r="P17">
            <v>0</v>
          </cell>
          <cell r="Q17">
            <v>0</v>
          </cell>
          <cell r="R17">
            <v>0</v>
          </cell>
          <cell r="S17">
            <v>0</v>
          </cell>
          <cell r="T17">
            <v>0</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cell r="M18" t="str">
            <v/>
          </cell>
          <cell r="N18" t="str">
            <v/>
          </cell>
          <cell r="O18" t="str">
            <v/>
          </cell>
          <cell r="P18" t="str">
            <v/>
          </cell>
          <cell r="Q18" t="str">
            <v/>
          </cell>
          <cell r="R18" t="str">
            <v/>
          </cell>
          <cell r="S18" t="str">
            <v/>
          </cell>
          <cell r="T18" t="str">
            <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cell r="M20" t="str">
            <v/>
          </cell>
          <cell r="N20" t="str">
            <v/>
          </cell>
          <cell r="O20" t="str">
            <v/>
          </cell>
          <cell r="P20" t="str">
            <v/>
          </cell>
          <cell r="Q20" t="str">
            <v/>
          </cell>
          <cell r="R20" t="str">
            <v/>
          </cell>
          <cell r="S20" t="str">
            <v/>
          </cell>
          <cell r="T20" t="str">
            <v/>
          </cell>
        </row>
        <row r="22">
          <cell r="K22" t="str">
            <v>— 11.%d —</v>
          </cell>
        </row>
      </sheetData>
      <sheetData sheetId="11"/>
      <sheetData sheetId="12">
        <row r="9">
          <cell r="E9">
            <v>320.57</v>
          </cell>
          <cell r="F9">
            <v>290.57</v>
          </cell>
          <cell r="G9">
            <v>158.76</v>
          </cell>
          <cell r="H9">
            <v>46.61</v>
          </cell>
          <cell r="I9">
            <v>2.4300000000000002</v>
          </cell>
          <cell r="J9">
            <v>0</v>
          </cell>
          <cell r="K9">
            <v>0</v>
          </cell>
          <cell r="L9">
            <v>44.79</v>
          </cell>
          <cell r="M9">
            <v>0</v>
          </cell>
          <cell r="N9">
            <v>20.27</v>
          </cell>
          <cell r="O9">
            <v>0</v>
          </cell>
          <cell r="P9">
            <v>0</v>
          </cell>
          <cell r="Q9">
            <v>17.71</v>
          </cell>
          <cell r="R9">
            <v>0</v>
          </cell>
          <cell r="S9">
            <v>0</v>
          </cell>
          <cell r="T9">
            <v>30</v>
          </cell>
          <cell r="U9">
            <v>0</v>
          </cell>
          <cell r="V9">
            <v>0</v>
          </cell>
          <cell r="W9">
            <v>0</v>
          </cell>
          <cell r="X9">
            <v>0</v>
          </cell>
          <cell r="Y9">
            <v>0</v>
          </cell>
          <cell r="Z9">
            <v>0</v>
          </cell>
          <cell r="AA9">
            <v>0</v>
          </cell>
          <cell r="AB9">
            <v>0</v>
          </cell>
          <cell r="AC9">
            <v>0</v>
          </cell>
          <cell r="AD9">
            <v>0</v>
          </cell>
          <cell r="AE9">
            <v>0</v>
          </cell>
          <cell r="AF9">
            <v>0</v>
          </cell>
          <cell r="AG9">
            <v>0</v>
          </cell>
          <cell r="AH9">
            <v>0</v>
          </cell>
          <cell r="AI9">
            <v>2</v>
          </cell>
          <cell r="AJ9">
            <v>0</v>
          </cell>
          <cell r="AK9">
            <v>0</v>
          </cell>
          <cell r="AL9">
            <v>0</v>
          </cell>
          <cell r="AM9">
            <v>0</v>
          </cell>
          <cell r="AN9">
            <v>0</v>
          </cell>
          <cell r="AO9">
            <v>0</v>
          </cell>
          <cell r="AP9">
            <v>6</v>
          </cell>
          <cell r="AQ9">
            <v>22</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v>0</v>
          </cell>
          <cell r="H9">
            <v>460</v>
          </cell>
          <cell r="K9">
            <v>460</v>
          </cell>
          <cell r="L9">
            <v>0</v>
          </cell>
          <cell r="O9">
            <v>460</v>
          </cell>
          <cell r="P9">
            <v>0</v>
          </cell>
        </row>
        <row r="10">
          <cell r="A10" t="str">
            <v>212</v>
          </cell>
          <cell r="B10" t="str">
            <v/>
          </cell>
          <cell r="C10" t="str">
            <v/>
          </cell>
          <cell r="D10" t="str">
            <v>城乡社区支出</v>
          </cell>
          <cell r="E10">
            <v>0</v>
          </cell>
          <cell r="F10">
            <v>0</v>
          </cell>
          <cell r="G10">
            <v>0</v>
          </cell>
          <cell r="H10">
            <v>460</v>
          </cell>
          <cell r="I10">
            <v>0</v>
          </cell>
          <cell r="J10">
            <v>460</v>
          </cell>
          <cell r="K10">
            <v>460</v>
          </cell>
          <cell r="L10">
            <v>0</v>
          </cell>
          <cell r="M10">
            <v>0</v>
          </cell>
          <cell r="N10">
            <v>0</v>
          </cell>
          <cell r="O10">
            <v>460</v>
          </cell>
          <cell r="P10">
            <v>0</v>
          </cell>
          <cell r="Q10">
            <v>0</v>
          </cell>
          <cell r="R10">
            <v>0</v>
          </cell>
          <cell r="S10">
            <v>0</v>
          </cell>
          <cell r="T10">
            <v>0</v>
          </cell>
        </row>
        <row r="11">
          <cell r="A11" t="str">
            <v>21208</v>
          </cell>
          <cell r="B11" t="str">
            <v/>
          </cell>
          <cell r="C11" t="str">
            <v/>
          </cell>
          <cell r="D11" t="str">
            <v>国有土地使用权出让收入及对应专项债务收入安排的支出</v>
          </cell>
          <cell r="E11">
            <v>0</v>
          </cell>
          <cell r="F11">
            <v>0</v>
          </cell>
          <cell r="G11">
            <v>0</v>
          </cell>
          <cell r="H11">
            <v>460</v>
          </cell>
          <cell r="I11">
            <v>0</v>
          </cell>
          <cell r="J11">
            <v>460</v>
          </cell>
          <cell r="K11">
            <v>460</v>
          </cell>
          <cell r="L11">
            <v>0</v>
          </cell>
          <cell r="M11">
            <v>0</v>
          </cell>
          <cell r="N11">
            <v>0</v>
          </cell>
          <cell r="O11">
            <v>460</v>
          </cell>
          <cell r="P11">
            <v>0</v>
          </cell>
          <cell r="Q11">
            <v>0</v>
          </cell>
          <cell r="R11">
            <v>0</v>
          </cell>
          <cell r="S11">
            <v>0</v>
          </cell>
          <cell r="T11">
            <v>0</v>
          </cell>
        </row>
        <row r="12">
          <cell r="A12" t="str">
            <v>2120803</v>
          </cell>
          <cell r="B12" t="str">
            <v/>
          </cell>
          <cell r="C12" t="str">
            <v/>
          </cell>
          <cell r="D12" t="str">
            <v xml:space="preserve">  城市建设支出</v>
          </cell>
          <cell r="E12">
            <v>0</v>
          </cell>
          <cell r="F12">
            <v>0</v>
          </cell>
          <cell r="G12">
            <v>0</v>
          </cell>
          <cell r="H12">
            <v>460</v>
          </cell>
          <cell r="I12">
            <v>0</v>
          </cell>
          <cell r="J12">
            <v>460</v>
          </cell>
          <cell r="K12">
            <v>460</v>
          </cell>
          <cell r="L12">
            <v>0</v>
          </cell>
          <cell r="M12">
            <v>0</v>
          </cell>
          <cell r="N12">
            <v>0</v>
          </cell>
          <cell r="O12">
            <v>460</v>
          </cell>
          <cell r="P12">
            <v>0</v>
          </cell>
          <cell r="Q12">
            <v>0</v>
          </cell>
          <cell r="R12">
            <v>0</v>
          </cell>
          <cell r="S12">
            <v>0</v>
          </cell>
          <cell r="T12">
            <v>0</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9">
          <cell r="K19" t="str">
            <v>— 15.%d —</v>
          </cell>
        </row>
      </sheetData>
      <sheetData sheetId="15"/>
      <sheetData sheetId="16"/>
      <sheetData sheetId="17"/>
      <sheetData sheetId="18"/>
      <sheetData sheetId="19"/>
      <sheetData sheetId="20">
        <row r="7">
          <cell r="D7">
            <v>0</v>
          </cell>
        </row>
        <row r="8">
          <cell r="D8">
            <v>0</v>
          </cell>
        </row>
        <row r="9">
          <cell r="D9">
            <v>0</v>
          </cell>
        </row>
        <row r="10">
          <cell r="D10">
            <v>0</v>
          </cell>
        </row>
        <row r="11">
          <cell r="D11">
            <v>0</v>
          </cell>
        </row>
        <row r="12">
          <cell r="D12">
            <v>0</v>
          </cell>
        </row>
        <row r="13">
          <cell r="D13">
            <v>0</v>
          </cell>
        </row>
        <row r="14">
          <cell r="D14">
            <v>0</v>
          </cell>
        </row>
        <row r="15">
          <cell r="D15">
            <v>0</v>
          </cell>
        </row>
        <row r="16">
          <cell r="D16" t="str">
            <v>—</v>
          </cell>
        </row>
        <row r="17">
          <cell r="D17">
            <v>0</v>
          </cell>
        </row>
        <row r="18">
          <cell r="D18">
            <v>0</v>
          </cell>
        </row>
        <row r="19">
          <cell r="D19">
            <v>0</v>
          </cell>
        </row>
        <row r="20">
          <cell r="D20">
            <v>0</v>
          </cell>
        </row>
        <row r="21">
          <cell r="D21">
            <v>0</v>
          </cell>
        </row>
        <row r="22">
          <cell r="D22">
            <v>0</v>
          </cell>
        </row>
        <row r="23">
          <cell r="D23">
            <v>0</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L20"/>
  <sheetViews>
    <sheetView topLeftCell="A4" workbookViewId="0">
      <selection activeCell="C11" sqref="C11:F11"/>
    </sheetView>
  </sheetViews>
  <sheetFormatPr defaultColWidth="9" defaultRowHeight="1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08203125" style="190" customWidth="1"/>
    <col min="8" max="8" width="9" style="190"/>
    <col min="9" max="16384" width="9" style="191"/>
  </cols>
  <sheetData>
    <row r="1" spans="1:12" ht="1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339</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0</v>
      </c>
      <c r="C8" s="212" t="str">
        <f>MID('01收入支出决算总表'!A3,4,30)</f>
        <v>沅江市园林管理处</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1</v>
      </c>
      <c r="C11" s="212" t="s">
        <v>358</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7">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tabSelected="1" topLeftCell="A16" workbookViewId="0">
      <selection sqref="A1:F1"/>
    </sheetView>
  </sheetViews>
  <sheetFormatPr defaultColWidth="9" defaultRowHeight="15"/>
  <cols>
    <col min="1" max="1" width="36.58203125" style="5" customWidth="1"/>
    <col min="2" max="2" width="4" style="5" customWidth="1"/>
    <col min="3" max="3" width="16.08203125" style="5" customWidth="1"/>
    <col min="4" max="4" width="40.83203125" style="5" customWidth="1"/>
    <col min="5" max="5" width="5.33203125" style="178" customWidth="1"/>
    <col min="6" max="6" width="15.58203125" style="5" customWidth="1"/>
    <col min="7" max="16384" width="9" style="5"/>
  </cols>
  <sheetData>
    <row r="1" spans="1:6" s="104" customFormat="1" ht="18" customHeight="1">
      <c r="A1" s="214" t="s">
        <v>356</v>
      </c>
      <c r="B1" s="214"/>
      <c r="C1" s="214"/>
      <c r="D1" s="214"/>
      <c r="E1" s="214"/>
      <c r="F1" s="214"/>
    </row>
    <row r="2" spans="1:6" ht="12.75" customHeight="1">
      <c r="A2" s="106"/>
      <c r="B2" s="106"/>
      <c r="C2" s="106"/>
      <c r="D2" s="106"/>
      <c r="E2" s="179"/>
      <c r="F2" s="24" t="s">
        <v>340</v>
      </c>
    </row>
    <row r="3" spans="1:6" ht="15" customHeight="1">
      <c r="A3" s="180" t="str">
        <f>IF(ISNUMBER(FIND("本级",'[1]Z01 收入支出决算总表(财决01表)'!$A$3)),B3,C3)</f>
        <v>部门：沅江市园林管理处</v>
      </c>
      <c r="B3" s="181" t="str">
        <f>"部门"&amp;MID('[1]Z01 收入支出决算总表(财决01表)'!$A$3,5,LEN('[1]Z01 收入支出决算总表(财决01表)'!$A$3)-8)</f>
        <v>部门：沅江市园</v>
      </c>
      <c r="C3" s="181" t="str">
        <f>"部门"&amp;MID('[1]Z01 收入支出决算总表(财决01表)'!$A$3,5,30)</f>
        <v>部门：沅江市园林管理处</v>
      </c>
      <c r="D3" s="106"/>
      <c r="E3" s="179"/>
      <c r="F3" s="24" t="s">
        <v>2</v>
      </c>
    </row>
    <row r="4" spans="1:6" s="41" customFormat="1" ht="22" customHeight="1">
      <c r="A4" s="215" t="s">
        <v>3</v>
      </c>
      <c r="B4" s="216"/>
      <c r="C4" s="216"/>
      <c r="D4" s="215" t="s">
        <v>4</v>
      </c>
      <c r="E4" s="216"/>
      <c r="F4" s="216"/>
    </row>
    <row r="5" spans="1:6" s="41" customFormat="1" ht="22" customHeight="1">
      <c r="A5" s="202" t="s">
        <v>5</v>
      </c>
      <c r="B5" s="203" t="s">
        <v>6</v>
      </c>
      <c r="C5" s="107" t="s">
        <v>7</v>
      </c>
      <c r="D5" s="202" t="s">
        <v>5</v>
      </c>
      <c r="E5" s="204" t="s">
        <v>6</v>
      </c>
      <c r="F5" s="107" t="s">
        <v>7</v>
      </c>
    </row>
    <row r="6" spans="1:6" s="41" customFormat="1" ht="13" customHeight="1">
      <c r="A6" s="202" t="s">
        <v>8</v>
      </c>
      <c r="B6" s="107"/>
      <c r="C6" s="202" t="s">
        <v>9</v>
      </c>
      <c r="D6" s="202" t="s">
        <v>8</v>
      </c>
      <c r="E6" s="182"/>
      <c r="F6" s="202" t="s">
        <v>10</v>
      </c>
    </row>
    <row r="7" spans="1:6" s="41" customFormat="1" ht="13" customHeight="1">
      <c r="A7" s="111" t="s">
        <v>11</v>
      </c>
      <c r="B7" s="203" t="s">
        <v>9</v>
      </c>
      <c r="C7" s="116">
        <f>'[1]Z01 收入支出决算总表(财决01表)'!$E7</f>
        <v>544.15</v>
      </c>
      <c r="D7" s="113" t="str">
        <f t="array" ref="D7">INDEX('[1]Z01 收入支出决算总表(财决01表)'!F$1:F$65536,SMALL(IF('[1]Z01 收入支出决算总表(财决01表)'!$J$7:$J$29&gt;0,ROW($7:$29),4^8),ROW('[1]Z01 收入支出决算总表(财决01表)'!F1)))&amp;""</f>
        <v>十一、城乡社区支出</v>
      </c>
      <c r="E7" s="183">
        <v>28</v>
      </c>
      <c r="F7" s="116">
        <f>IF(ISERROR(VLOOKUP(D7,'[1]Z01 收入支出决算总表(财决01表)'!F$7:J$29,5,FALSE)),"",VLOOKUP(D7,'[1]Z01 收入支出决算总表(财决01表)'!F$7:J$29,5,FALSE))</f>
        <v>1406.14</v>
      </c>
    </row>
    <row r="8" spans="1:6" s="41" customFormat="1" ht="13" customHeight="1">
      <c r="A8" s="113" t="s">
        <v>12</v>
      </c>
      <c r="B8" s="203" t="s">
        <v>10</v>
      </c>
      <c r="C8" s="116">
        <f>'[1]Z01 收入支出决算总表(财决01表)'!$E8</f>
        <v>460</v>
      </c>
      <c r="D8" s="113" t="str">
        <f t="array" ref="D8">INDEX('[1]Z01 收入支出决算总表(财决01表)'!F$1:F$65536,SMALL(IF('[1]Z01 收入支出决算总表(财决01表)'!$J$7:$J$29&gt;0,ROW($7:$29),4^8),ROW('[1]Z01 收入支出决算总表(财决01表)'!F2)))&amp;""</f>
        <v>十九、住房保障支出</v>
      </c>
      <c r="E8" s="183">
        <v>29</v>
      </c>
      <c r="F8" s="116">
        <f>IF(ISERROR(VLOOKUP(D8,'[1]Z01 收入支出决算总表(财决01表)'!F$7:J$29,5,FALSE)),"",VLOOKUP(D8,'[1]Z01 收入支出决算总表(财决01表)'!F$7:J$29,5,FALSE))</f>
        <v>17.71</v>
      </c>
    </row>
    <row r="9" spans="1:6" s="41" customFormat="1" ht="13" customHeight="1">
      <c r="A9" s="113" t="s">
        <v>13</v>
      </c>
      <c r="B9" s="203" t="s">
        <v>14</v>
      </c>
      <c r="C9" s="116">
        <f>'[1]Z01 收入支出决算总表(财决01表)'!$E9</f>
        <v>5.2</v>
      </c>
      <c r="D9" s="113" t="str">
        <f t="array" ref="D9">INDEX('[1]Z01 收入支出决算总表(财决01表)'!F$1:F$65536,SMALL(IF('[1]Z01 收入支出决算总表(财决01表)'!$J$7:$J$29&gt;0,ROW($7:$29),4^8),ROW('[1]Z01 收入支出决算总表(财决01表)'!F3)))&amp;""</f>
        <v/>
      </c>
      <c r="E9" s="183">
        <v>30</v>
      </c>
      <c r="F9" s="116" t="str">
        <f>IF(ISERROR(VLOOKUP(D9,'[1]Z01 收入支出决算总表(财决01表)'!F$7:J$29,5,FALSE)),"",VLOOKUP(D9,'[1]Z01 收入支出决算总表(财决01表)'!F$7:J$29,5,FALSE))</f>
        <v/>
      </c>
    </row>
    <row r="10" spans="1:6" s="41" customFormat="1" ht="13" customHeight="1">
      <c r="A10" s="113" t="s">
        <v>15</v>
      </c>
      <c r="B10" s="203" t="s">
        <v>16</v>
      </c>
      <c r="C10" s="116">
        <f>'[1]Z01 收入支出决算总表(财决01表)'!$E10</f>
        <v>263.67</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3" customHeight="1">
      <c r="A11" s="113" t="s">
        <v>17</v>
      </c>
      <c r="B11" s="203" t="s">
        <v>18</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3" customHeight="1">
      <c r="A12" s="113" t="s">
        <v>19</v>
      </c>
      <c r="B12" s="203" t="s">
        <v>20</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3" customHeight="1">
      <c r="A13" s="113" t="s">
        <v>21</v>
      </c>
      <c r="B13" s="203" t="s">
        <v>22</v>
      </c>
      <c r="C13" s="116">
        <f>'[1]Z01 收入支出决算总表(财决01表)'!$E13</f>
        <v>70.180000000000007</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3" customHeight="1">
      <c r="A14" s="113"/>
      <c r="B14" s="203" t="s">
        <v>23</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3" customHeight="1">
      <c r="A15" s="113"/>
      <c r="B15" s="203" t="s">
        <v>24</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3" customHeight="1">
      <c r="A16" s="113"/>
      <c r="B16" s="203" t="s">
        <v>25</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3" customHeight="1">
      <c r="A17" s="113"/>
      <c r="B17" s="203" t="s">
        <v>26</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3" customHeight="1">
      <c r="A18" s="113"/>
      <c r="B18" s="203" t="s">
        <v>27</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3" customHeight="1">
      <c r="A19" s="113"/>
      <c r="B19" s="203" t="s">
        <v>28</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3" customHeight="1">
      <c r="A20" s="113"/>
      <c r="B20" s="203" t="s">
        <v>29</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3" customHeight="1">
      <c r="A21" s="113"/>
      <c r="B21" s="203" t="s">
        <v>30</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3" customHeight="1">
      <c r="A22" s="113"/>
      <c r="B22" s="203" t="s">
        <v>31</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3" customHeight="1">
      <c r="A23" s="113"/>
      <c r="B23" s="203" t="s">
        <v>32</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3" customHeight="1">
      <c r="A24" s="113"/>
      <c r="B24" s="203" t="s">
        <v>33</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3" customHeight="1">
      <c r="A25" s="113"/>
      <c r="B25" s="203" t="s">
        <v>34</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3" customHeight="1">
      <c r="A26" s="113"/>
      <c r="B26" s="203" t="s">
        <v>35</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3" customHeight="1">
      <c r="A27" s="113"/>
      <c r="B27" s="203" t="s">
        <v>36</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3" customHeight="1">
      <c r="A28" s="113"/>
      <c r="B28" s="203" t="s">
        <v>37</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3" customHeight="1">
      <c r="A29" s="113"/>
      <c r="B29" s="203" t="s">
        <v>38</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3" customHeight="1">
      <c r="A30" s="111" t="s">
        <v>39</v>
      </c>
      <c r="B30" s="203" t="s">
        <v>40</v>
      </c>
      <c r="C30" s="116">
        <f>'[1]Z01 收入支出决算总表(财决01表)'!$E$33</f>
        <v>0</v>
      </c>
      <c r="D30" s="111" t="s">
        <v>41</v>
      </c>
      <c r="E30" s="183">
        <v>51</v>
      </c>
      <c r="F30" s="116">
        <f>'[1]Z01 收入支出决算总表(财决01表)'!$O$33</f>
        <v>0</v>
      </c>
    </row>
    <row r="31" spans="1:6" s="41" customFormat="1" ht="13" customHeight="1">
      <c r="A31" s="111" t="s">
        <v>42</v>
      </c>
      <c r="B31" s="203" t="s">
        <v>43</v>
      </c>
      <c r="C31" s="116">
        <f>'[1]Z01 收入支出决算总表(财决01表)'!$E$34</f>
        <v>108.44</v>
      </c>
      <c r="D31" s="111" t="s">
        <v>44</v>
      </c>
      <c r="E31" s="183">
        <v>52</v>
      </c>
      <c r="F31" s="116">
        <f>'[1]Z01 收入支出决算总表(财决01表)'!$O$34</f>
        <v>27.78</v>
      </c>
    </row>
    <row r="32" spans="1:6" s="41" customFormat="1" ht="13" customHeight="1">
      <c r="A32" s="111"/>
      <c r="B32" s="203" t="s">
        <v>45</v>
      </c>
      <c r="C32" s="184"/>
      <c r="D32" s="111"/>
      <c r="E32" s="183">
        <v>53</v>
      </c>
      <c r="F32" s="185"/>
    </row>
    <row r="33" spans="1:6" s="177" customFormat="1" ht="13" customHeight="1">
      <c r="A33" s="205" t="s">
        <v>46</v>
      </c>
      <c r="B33" s="205" t="s">
        <v>47</v>
      </c>
      <c r="C33" s="186">
        <f>'[1]Z01 收入支出决算总表(财决01表)'!$E$36</f>
        <v>1451.63</v>
      </c>
      <c r="D33" s="205" t="s">
        <v>46</v>
      </c>
      <c r="E33" s="187">
        <v>54</v>
      </c>
      <c r="F33" s="188">
        <f>'[1]Z01 收入支出决算总表(财决01表)'!$O$36</f>
        <v>1451.63</v>
      </c>
    </row>
    <row r="34" spans="1:6" ht="13" customHeight="1">
      <c r="A34" s="14" t="s">
        <v>341</v>
      </c>
      <c r="B34" s="41"/>
      <c r="C34" s="41"/>
      <c r="D34" s="41"/>
      <c r="E34" s="189"/>
      <c r="F34" s="41"/>
    </row>
    <row r="35" spans="1:6" ht="13" customHeight="1">
      <c r="A35" s="14" t="s">
        <v>48</v>
      </c>
      <c r="B35" s="41"/>
      <c r="C35" s="41"/>
      <c r="D35" s="41"/>
      <c r="E35" s="189"/>
      <c r="F35" s="41"/>
    </row>
    <row r="36" spans="1:6" ht="13" customHeight="1">
      <c r="A36" s="15" t="s">
        <v>49</v>
      </c>
      <c r="B36" s="41"/>
      <c r="C36" s="41"/>
      <c r="D36" s="41"/>
      <c r="E36" s="189"/>
      <c r="F36" s="41"/>
    </row>
    <row r="37" spans="1:6" ht="13" customHeight="1">
      <c r="A37" s="15" t="s">
        <v>50</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I14" sqref="I14"/>
    </sheetView>
  </sheetViews>
  <sheetFormatPr defaultColWidth="9" defaultRowHeight="15"/>
  <cols>
    <col min="1" max="2" width="4.58203125" style="152" customWidth="1"/>
    <col min="3" max="3" width="31.58203125" style="152" customWidth="1"/>
    <col min="4" max="10" width="12.58203125" style="152" customWidth="1"/>
    <col min="11" max="11" width="11.33203125" style="153" customWidth="1"/>
    <col min="12" max="12" width="10.08203125" style="154" customWidth="1"/>
    <col min="13" max="15" width="9" style="154"/>
    <col min="16" max="16384" width="9" style="152"/>
  </cols>
  <sheetData>
    <row r="1" spans="1:15" s="149" customFormat="1" ht="22">
      <c r="A1" s="217" t="s">
        <v>355</v>
      </c>
      <c r="B1" s="217"/>
      <c r="C1" s="217"/>
      <c r="D1" s="217"/>
      <c r="E1" s="217"/>
      <c r="F1" s="217"/>
      <c r="G1" s="217"/>
      <c r="H1" s="217"/>
      <c r="I1" s="217"/>
      <c r="J1" s="217"/>
      <c r="K1" s="153"/>
      <c r="L1" s="162"/>
      <c r="M1" s="163" t="str">
        <f>"a1:"&amp;"j"&amp;MAX(M10:M500)</f>
        <v>a1:j23</v>
      </c>
      <c r="N1" s="162"/>
      <c r="O1" s="162"/>
    </row>
    <row r="2" spans="1:15">
      <c r="A2" s="155" t="str">
        <f>'01收入支出决算总表'!A3</f>
        <v>部门：沅江市园林管理处</v>
      </c>
      <c r="I2" s="164"/>
      <c r="J2" s="164" t="s">
        <v>342</v>
      </c>
    </row>
    <row r="3" spans="1:15">
      <c r="A3" s="155"/>
      <c r="F3" s="156"/>
      <c r="J3" s="164" t="s">
        <v>2</v>
      </c>
      <c r="M3" s="165" t="s">
        <v>51</v>
      </c>
    </row>
    <row r="4" spans="1:15" s="150" customFormat="1">
      <c r="A4" s="14" t="s">
        <v>52</v>
      </c>
      <c r="E4" s="14" t="s">
        <v>53</v>
      </c>
      <c r="F4" s="156"/>
      <c r="H4" s="14" t="s">
        <v>54</v>
      </c>
      <c r="J4" s="164"/>
      <c r="K4" s="153"/>
      <c r="L4" s="166"/>
      <c r="M4" s="166"/>
      <c r="N4" s="166"/>
      <c r="O4" s="166"/>
    </row>
    <row r="5" spans="1:15" s="150" customFormat="1">
      <c r="A5" s="157" t="s">
        <v>55</v>
      </c>
      <c r="E5" s="158" t="s">
        <v>56</v>
      </c>
      <c r="F5" s="156"/>
      <c r="J5" s="164"/>
      <c r="K5" s="153"/>
      <c r="L5" s="166"/>
      <c r="M5" s="166"/>
      <c r="N5" s="166"/>
      <c r="O5" s="166"/>
    </row>
    <row r="6" spans="1:15" s="151" customFormat="1" ht="22.5" customHeight="1">
      <c r="A6" s="218" t="s">
        <v>5</v>
      </c>
      <c r="B6" s="219"/>
      <c r="C6" s="219"/>
      <c r="D6" s="218" t="s">
        <v>57</v>
      </c>
      <c r="E6" s="218" t="s">
        <v>58</v>
      </c>
      <c r="F6" s="218" t="s">
        <v>59</v>
      </c>
      <c r="G6" s="218" t="s">
        <v>60</v>
      </c>
      <c r="H6" s="218" t="s">
        <v>61</v>
      </c>
      <c r="I6" s="218" t="s">
        <v>62</v>
      </c>
      <c r="J6" s="218" t="s">
        <v>63</v>
      </c>
      <c r="K6" s="167"/>
      <c r="L6" s="168"/>
      <c r="M6" s="168"/>
      <c r="N6" s="168"/>
      <c r="O6" s="168"/>
    </row>
    <row r="7" spans="1:15" s="151" customFormat="1" ht="22.5" customHeight="1">
      <c r="A7" s="219" t="s">
        <v>64</v>
      </c>
      <c r="B7" s="219"/>
      <c r="C7" s="218" t="s">
        <v>65</v>
      </c>
      <c r="D7" s="219"/>
      <c r="E7" s="219"/>
      <c r="F7" s="219"/>
      <c r="G7" s="219"/>
      <c r="H7" s="219"/>
      <c r="I7" s="219"/>
      <c r="J7" s="219"/>
      <c r="K7" s="167"/>
      <c r="L7" s="168"/>
      <c r="M7" s="168"/>
      <c r="N7" s="168"/>
      <c r="O7" s="168"/>
    </row>
    <row r="8" spans="1:15" s="151" customFormat="1" ht="22.5" customHeight="1">
      <c r="A8" s="219"/>
      <c r="B8" s="219"/>
      <c r="C8" s="219"/>
      <c r="D8" s="219"/>
      <c r="E8" s="219"/>
      <c r="F8" s="219"/>
      <c r="G8" s="219"/>
      <c r="H8" s="219"/>
      <c r="I8" s="219"/>
      <c r="J8" s="219"/>
      <c r="K8" s="167"/>
      <c r="L8" s="168"/>
      <c r="M8" s="169"/>
      <c r="N8" s="170"/>
      <c r="O8" s="168"/>
    </row>
    <row r="9" spans="1:15" ht="22.5" customHeight="1">
      <c r="A9" s="220" t="s">
        <v>66</v>
      </c>
      <c r="B9" s="221"/>
      <c r="C9" s="221"/>
      <c r="D9" s="206" t="s">
        <v>9</v>
      </c>
      <c r="E9" s="206" t="s">
        <v>10</v>
      </c>
      <c r="F9" s="206" t="s">
        <v>14</v>
      </c>
      <c r="G9" s="206" t="s">
        <v>16</v>
      </c>
      <c r="H9" s="206" t="s">
        <v>18</v>
      </c>
      <c r="I9" s="206" t="s">
        <v>20</v>
      </c>
      <c r="J9" s="171" t="s">
        <v>22</v>
      </c>
      <c r="K9" s="172"/>
      <c r="M9" s="169"/>
      <c r="N9" s="170"/>
    </row>
    <row r="10" spans="1:15" ht="22.5" customHeight="1">
      <c r="A10" s="220" t="s">
        <v>46</v>
      </c>
      <c r="B10" s="221"/>
      <c r="C10" s="221"/>
      <c r="D10" s="159">
        <f>'[1]Z03 收入决算表(财决03表)'!E9</f>
        <v>1343.2</v>
      </c>
      <c r="E10" s="159">
        <f>'[1]Z03 收入决算表(财决03表)'!F9</f>
        <v>1004.15</v>
      </c>
      <c r="F10" s="159">
        <f>'[1]Z03 收入决算表(财决03表)'!G9</f>
        <v>5.2</v>
      </c>
      <c r="G10" s="159">
        <f>'[1]Z03 收入决算表(财决03表)'!H9</f>
        <v>263.67</v>
      </c>
      <c r="H10" s="159">
        <f>'[1]Z03 收入决算表(财决03表)'!$J$9</f>
        <v>0</v>
      </c>
      <c r="I10" s="159">
        <f>'[1]Z03 收入决算表(财决03表)'!$K$9</f>
        <v>0</v>
      </c>
      <c r="J10" s="159">
        <f>'[1]Z03 收入决算表(财决03表)'!$L$9</f>
        <v>70.180000000000007</v>
      </c>
      <c r="K10" s="172"/>
      <c r="M10" s="169">
        <f>ROW()</f>
        <v>10</v>
      </c>
      <c r="N10" s="170"/>
    </row>
    <row r="11" spans="1:15" ht="22.5" customHeight="1">
      <c r="A11" s="222" t="str">
        <f>IF(K11&gt;0,K11,"")</f>
        <v>212</v>
      </c>
      <c r="B11" s="222"/>
      <c r="C11" s="160" t="str">
        <f>IF(ISERROR(VLOOKUP(A11,'[1]Z03 收入决算表(财决03表)'!$A$10:$K$500,4,FALSE)),"",VLOOKUP(A11,'[1]Z03 收入决算表(财决03表)'!$A$10:$K$500,4,FALSE))</f>
        <v>城乡社区支出</v>
      </c>
      <c r="D11" s="161">
        <f>IF(ISERROR(VLOOKUP(A11,'[1]Z03 收入决算表(财决03表)'!$A$10:$K$500,5,FALSE)),"",VLOOKUP(A11,'[1]Z03 收入决算表(财决03表)'!$A$10:$K$500,5,FALSE))</f>
        <v>1325.49</v>
      </c>
      <c r="E11" s="161">
        <f>IF(ISERROR(VLOOKUP(A11,'[1]Z03 收入决算表(财决03表)'!$A$10:$K$500,6,FALSE)),"",VLOOKUP(A11,'[1]Z03 收入决算表(财决03表)'!$A$10:$K$500,6,FALSE))</f>
        <v>986.44</v>
      </c>
      <c r="F11" s="161">
        <f>IF(ISERROR(VLOOKUP(A11,'[1]Z03 收入决算表(财决03表)'!$A$10:$K$500,7,FALSE)),"",VLOOKUP(A11,'[1]Z03 收入决算表(财决03表)'!$A$10:$K$500,7,FALSE))</f>
        <v>5.2</v>
      </c>
      <c r="G11" s="161">
        <f>IF(ISERROR(VLOOKUP(A11,'[1]Z03 收入决算表(财决03表)'!$A$10:$K$500,8,FALSE)),"",VLOOKUP(A11,'[1]Z03 收入决算表(财决03表)'!$A$10:$K$500,8,FALSE))</f>
        <v>263.67</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70.180000000000007</v>
      </c>
      <c r="K11" s="172" t="str">
        <f>'[1]Z03 收入决算表(财决03表)'!A10</f>
        <v>212</v>
      </c>
      <c r="L11" s="173">
        <f>'[1]Z03 收入决算表(财决03表)'!$E10</f>
        <v>1325.49</v>
      </c>
      <c r="M11" s="169">
        <f>IF(C11&lt;&gt;"",ROW(),"")</f>
        <v>11</v>
      </c>
      <c r="N11" s="170"/>
    </row>
    <row r="12" spans="1:15" ht="22.5" customHeight="1">
      <c r="A12" s="222" t="str">
        <f t="shared" ref="A12:A75" si="0">IF(K12&gt;0,K12,"")</f>
        <v>21201</v>
      </c>
      <c r="B12" s="222"/>
      <c r="C12" s="160" t="str">
        <f>IF(ISERROR(VLOOKUP(A12,'[1]Z03 收入决算表(财决03表)'!$A$10:$K$500,4,FALSE)),"",VLOOKUP(A12,'[1]Z03 收入决算表(财决03表)'!$A$10:$K$500,4,FALSE))</f>
        <v>城乡社区管理事务</v>
      </c>
      <c r="D12" s="161">
        <f>IF(ISERROR(VLOOKUP(A12,'[1]Z03 收入决算表(财决03表)'!$A$10:$K$500,5,FALSE)),"",VLOOKUP(A12,'[1]Z03 收入决算表(财决03表)'!$A$10:$K$500,5,FALSE))</f>
        <v>279.37</v>
      </c>
      <c r="E12" s="161">
        <f>IF(ISERROR(VLOOKUP(A12,'[1]Z03 收入决算表(财决03表)'!$A$10:$K$500,6,FALSE)),"",VLOOKUP(A12,'[1]Z03 收入决算表(财决03表)'!$A$10:$K$500,6,FALSE))</f>
        <v>10.5</v>
      </c>
      <c r="F12" s="161">
        <f>IF(ISERROR(VLOOKUP(A12,'[1]Z03 收入决算表(财决03表)'!$A$10:$K$500,7,FALSE)),"",VLOOKUP(A12,'[1]Z03 收入决算表(财决03表)'!$A$10:$K$500,7,FALSE))</f>
        <v>5.2</v>
      </c>
      <c r="G12" s="161">
        <f>IF(ISERROR(VLOOKUP(A12,'[1]Z03 收入决算表(财决03表)'!$A$10:$K$500,8,FALSE)),"",VLOOKUP(A12,'[1]Z03 收入决算表(财决03表)'!$A$10:$K$500,8,FALSE))</f>
        <v>263.67</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21201</v>
      </c>
      <c r="L12" s="173">
        <f>'[1]Z03 收入决算表(财决03表)'!$E11</f>
        <v>279.37</v>
      </c>
      <c r="M12" s="169">
        <f t="shared" ref="M12:M75" si="1">IF(C12&lt;&gt;"",ROW(),"")</f>
        <v>12</v>
      </c>
    </row>
    <row r="13" spans="1:15" ht="22.5" customHeight="1">
      <c r="A13" s="222" t="str">
        <f t="shared" si="0"/>
        <v>2120101</v>
      </c>
      <c r="B13" s="222"/>
      <c r="C13" s="160" t="str">
        <f>IF(ISERROR(VLOOKUP(A13,'[1]Z03 收入决算表(财决03表)'!$A$10:$K$500,4,FALSE)),"",VLOOKUP(A13,'[1]Z03 收入决算表(财决03表)'!$A$10:$K$500,4,FALSE))</f>
        <v xml:space="preserve">  行政运行</v>
      </c>
      <c r="D13" s="161">
        <f>IF(ISERROR(VLOOKUP(A13,'[1]Z03 收入决算表(财决03表)'!$A$10:$K$500,5,FALSE)),"",VLOOKUP(A13,'[1]Z03 收入决算表(财决03表)'!$A$10:$K$500,5,FALSE))</f>
        <v>14.7</v>
      </c>
      <c r="E13" s="161">
        <f>IF(ISERROR(VLOOKUP(A13,'[1]Z03 收入决算表(财决03表)'!$A$10:$K$500,6,FALSE)),"",VLOOKUP(A13,'[1]Z03 收入决算表(财决03表)'!$A$10:$K$500,6,FALSE))</f>
        <v>10.5</v>
      </c>
      <c r="F13" s="161">
        <f>IF(ISERROR(VLOOKUP(A13,'[1]Z03 收入决算表(财决03表)'!$A$10:$K$500,7,FALSE)),"",VLOOKUP(A13,'[1]Z03 收入决算表(财决03表)'!$A$10:$K$500,7,FALSE))</f>
        <v>4.2</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2120101</v>
      </c>
      <c r="L13" s="173">
        <f>'[1]Z03 收入决算表(财决03表)'!$E12</f>
        <v>14.7</v>
      </c>
      <c r="M13" s="169">
        <f t="shared" si="1"/>
        <v>13</v>
      </c>
    </row>
    <row r="14" spans="1:15" ht="22.5" customHeight="1">
      <c r="A14" s="222" t="str">
        <f t="shared" si="0"/>
        <v>2120102</v>
      </c>
      <c r="B14" s="222"/>
      <c r="C14" s="160" t="str">
        <f>IF(ISERROR(VLOOKUP(A14,'[1]Z03 收入决算表(财决03表)'!$A$10:$K$500,4,FALSE)),"",VLOOKUP(A14,'[1]Z03 收入决算表(财决03表)'!$A$10:$K$500,4,FALSE))</f>
        <v xml:space="preserve">  一般行政管理事务</v>
      </c>
      <c r="D14" s="161">
        <f>IF(ISERROR(VLOOKUP(A14,'[1]Z03 收入决算表(财决03表)'!$A$10:$K$500,5,FALSE)),"",VLOOKUP(A14,'[1]Z03 收入决算表(财决03表)'!$A$10:$K$500,5,FALSE))</f>
        <v>264.67</v>
      </c>
      <c r="E14" s="161">
        <f>IF(ISERROR(VLOOKUP(A14,'[1]Z03 收入决算表(财决03表)'!$A$10:$K$500,6,FALSE)),"",VLOOKUP(A14,'[1]Z03 收入决算表(财决03表)'!$A$10:$K$500,6,FALSE))</f>
        <v>0</v>
      </c>
      <c r="F14" s="161">
        <f>IF(ISERROR(VLOOKUP(A14,'[1]Z03 收入决算表(财决03表)'!$A$10:$K$500,7,FALSE)),"",VLOOKUP(A14,'[1]Z03 收入决算表(财决03表)'!$A$10:$K$500,7,FALSE))</f>
        <v>1</v>
      </c>
      <c r="G14" s="161">
        <f>IF(ISERROR(VLOOKUP(A14,'[1]Z03 收入决算表(财决03表)'!$A$10:$K$500,8,FALSE)),"",VLOOKUP(A14,'[1]Z03 收入决算表(财决03表)'!$A$10:$K$500,8,FALSE))</f>
        <v>263.67</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2120102</v>
      </c>
      <c r="L14" s="173">
        <f>'[1]Z03 收入决算表(财决03表)'!$E13</f>
        <v>264.67</v>
      </c>
      <c r="M14" s="169">
        <f t="shared" si="1"/>
        <v>14</v>
      </c>
    </row>
    <row r="15" spans="1:15" ht="22.5" customHeight="1">
      <c r="A15" s="222" t="str">
        <f t="shared" si="0"/>
        <v>21203</v>
      </c>
      <c r="B15" s="222"/>
      <c r="C15" s="160" t="str">
        <f>IF(ISERROR(VLOOKUP(A15,'[1]Z03 收入决算表(财决03表)'!$A$10:$K$500,4,FALSE)),"",VLOOKUP(A15,'[1]Z03 收入决算表(财决03表)'!$A$10:$K$500,4,FALSE))</f>
        <v>城乡社区公共设施</v>
      </c>
      <c r="D15" s="161">
        <f>IF(ISERROR(VLOOKUP(A15,'[1]Z03 收入决算表(财决03表)'!$A$10:$K$500,5,FALSE)),"",VLOOKUP(A15,'[1]Z03 收入决算表(财决03表)'!$A$10:$K$500,5,FALSE))</f>
        <v>70.180000000000007</v>
      </c>
      <c r="E15" s="161">
        <f>IF(ISERROR(VLOOKUP(A15,'[1]Z03 收入决算表(财决03表)'!$A$10:$K$500,6,FALSE)),"",VLOOKUP(A15,'[1]Z03 收入决算表(财决03表)'!$A$10:$K$500,6,FALSE))</f>
        <v>0</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70.180000000000007</v>
      </c>
      <c r="K15" s="172" t="str">
        <f>'[1]Z03 收入决算表(财决03表)'!A14</f>
        <v>21203</v>
      </c>
      <c r="L15" s="173">
        <f>'[1]Z03 收入决算表(财决03表)'!$E14</f>
        <v>70.180000000000007</v>
      </c>
      <c r="M15" s="169">
        <f t="shared" si="1"/>
        <v>15</v>
      </c>
    </row>
    <row r="16" spans="1:15" ht="22.5" customHeight="1">
      <c r="A16" s="222" t="str">
        <f t="shared" si="0"/>
        <v>2120303</v>
      </c>
      <c r="B16" s="222"/>
      <c r="C16" s="160" t="str">
        <f>IF(ISERROR(VLOOKUP(A16,'[1]Z03 收入决算表(财决03表)'!$A$10:$K$500,4,FALSE)),"",VLOOKUP(A16,'[1]Z03 收入决算表(财决03表)'!$A$10:$K$500,4,FALSE))</f>
        <v xml:space="preserve">  小城镇基础设施建设</v>
      </c>
      <c r="D16" s="161">
        <f>IF(ISERROR(VLOOKUP(A16,'[1]Z03 收入决算表(财决03表)'!$A$10:$K$500,5,FALSE)),"",VLOOKUP(A16,'[1]Z03 收入决算表(财决03表)'!$A$10:$K$500,5,FALSE))</f>
        <v>70.180000000000007</v>
      </c>
      <c r="E16" s="161">
        <f>IF(ISERROR(VLOOKUP(A16,'[1]Z03 收入决算表(财决03表)'!$A$10:$K$500,6,FALSE)),"",VLOOKUP(A16,'[1]Z03 收入决算表(财决03表)'!$A$10:$K$500,6,FALSE))</f>
        <v>0</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70.180000000000007</v>
      </c>
      <c r="K16" s="172" t="str">
        <f>'[1]Z03 收入决算表(财决03表)'!A15</f>
        <v>2120303</v>
      </c>
      <c r="L16" s="173">
        <f>'[1]Z03 收入决算表(财决03表)'!$E15</f>
        <v>70.180000000000007</v>
      </c>
      <c r="M16" s="169">
        <f t="shared" si="1"/>
        <v>16</v>
      </c>
    </row>
    <row r="17" spans="1:21" ht="22.5" customHeight="1">
      <c r="A17" s="222" t="str">
        <f t="shared" si="0"/>
        <v>21205</v>
      </c>
      <c r="B17" s="222"/>
      <c r="C17" s="160" t="str">
        <f>IF(ISERROR(VLOOKUP(A17,'[1]Z03 收入决算表(财决03表)'!$A$10:$K$500,4,FALSE)),"",VLOOKUP(A17,'[1]Z03 收入决算表(财决03表)'!$A$10:$K$500,4,FALSE))</f>
        <v>城乡社区环境卫生</v>
      </c>
      <c r="D17" s="161">
        <f>IF(ISERROR(VLOOKUP(A17,'[1]Z03 收入决算表(财决03表)'!$A$10:$K$500,5,FALSE)),"",VLOOKUP(A17,'[1]Z03 收入决算表(财决03表)'!$A$10:$K$500,5,FALSE))</f>
        <v>515.94000000000005</v>
      </c>
      <c r="E17" s="161">
        <f>IF(ISERROR(VLOOKUP(A17,'[1]Z03 收入决算表(财决03表)'!$A$10:$K$500,6,FALSE)),"",VLOOKUP(A17,'[1]Z03 收入决算表(财决03表)'!$A$10:$K$500,6,FALSE))</f>
        <v>515.94000000000005</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21205</v>
      </c>
      <c r="L17" s="173">
        <f>'[1]Z03 收入决算表(财决03表)'!$E16</f>
        <v>515.94000000000005</v>
      </c>
      <c r="M17" s="169">
        <f t="shared" si="1"/>
        <v>17</v>
      </c>
    </row>
    <row r="18" spans="1:21" ht="22.5" customHeight="1">
      <c r="A18" s="222" t="str">
        <f t="shared" si="0"/>
        <v>2120501</v>
      </c>
      <c r="B18" s="222"/>
      <c r="C18" s="160" t="str">
        <f>IF(ISERROR(VLOOKUP(A18,'[1]Z03 收入决算表(财决03表)'!$A$10:$K$500,4,FALSE)),"",VLOOKUP(A18,'[1]Z03 收入决算表(财决03表)'!$A$10:$K$500,4,FALSE))</f>
        <v xml:space="preserve">  城乡社区环境卫生</v>
      </c>
      <c r="D18" s="161">
        <f>IF(ISERROR(VLOOKUP(A18,'[1]Z03 收入决算表(财决03表)'!$A$10:$K$500,5,FALSE)),"",VLOOKUP(A18,'[1]Z03 收入决算表(财决03表)'!$A$10:$K$500,5,FALSE))</f>
        <v>515.94000000000005</v>
      </c>
      <c r="E18" s="161">
        <f>IF(ISERROR(VLOOKUP(A18,'[1]Z03 收入决算表(财决03表)'!$A$10:$K$500,6,FALSE)),"",VLOOKUP(A18,'[1]Z03 收入决算表(财决03表)'!$A$10:$K$500,6,FALSE))</f>
        <v>515.94000000000005</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2120501</v>
      </c>
      <c r="L18" s="173">
        <f>'[1]Z03 收入决算表(财决03表)'!$E17</f>
        <v>515.94000000000005</v>
      </c>
      <c r="M18" s="169">
        <f t="shared" si="1"/>
        <v>18</v>
      </c>
      <c r="N18" s="174"/>
      <c r="O18" s="166"/>
      <c r="P18" s="150"/>
      <c r="Q18" s="150"/>
      <c r="R18" s="14"/>
      <c r="S18" s="156"/>
      <c r="T18" s="150"/>
      <c r="U18" s="14"/>
    </row>
    <row r="19" spans="1:21" ht="22.5" customHeight="1">
      <c r="A19" s="222" t="str">
        <f t="shared" si="0"/>
        <v>21208</v>
      </c>
      <c r="B19" s="222"/>
      <c r="C19" s="160" t="str">
        <f>IF(ISERROR(VLOOKUP(A19,'[1]Z03 收入决算表(财决03表)'!$A$10:$K$500,4,FALSE)),"",VLOOKUP(A19,'[1]Z03 收入决算表(财决03表)'!$A$10:$K$500,4,FALSE))</f>
        <v>国有土地使用权出让收入及对应专项债务收入安排的支出</v>
      </c>
      <c r="D19" s="161">
        <f>IF(ISERROR(VLOOKUP(A19,'[1]Z03 收入决算表(财决03表)'!$A$10:$K$500,5,FALSE)),"",VLOOKUP(A19,'[1]Z03 收入决算表(财决03表)'!$A$10:$K$500,5,FALSE))</f>
        <v>460</v>
      </c>
      <c r="E19" s="161">
        <f>IF(ISERROR(VLOOKUP(A19,'[1]Z03 收入决算表(财决03表)'!$A$10:$K$500,6,FALSE)),"",VLOOKUP(A19,'[1]Z03 收入决算表(财决03表)'!$A$10:$K$500,6,FALSE))</f>
        <v>460</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21208</v>
      </c>
      <c r="L19" s="173">
        <f>'[1]Z03 收入决算表(财决03表)'!$E18</f>
        <v>460</v>
      </c>
      <c r="M19" s="169">
        <f t="shared" si="1"/>
        <v>19</v>
      </c>
      <c r="N19" s="175"/>
      <c r="O19" s="166"/>
      <c r="P19" s="150"/>
      <c r="Q19" s="150"/>
      <c r="R19" s="158"/>
      <c r="S19" s="156"/>
      <c r="T19" s="150"/>
      <c r="U19" s="150"/>
    </row>
    <row r="20" spans="1:21" ht="22.5" customHeight="1">
      <c r="A20" s="222" t="str">
        <f t="shared" si="0"/>
        <v>2120803</v>
      </c>
      <c r="B20" s="222"/>
      <c r="C20" s="160" t="str">
        <f>IF(ISERROR(VLOOKUP(A20,'[1]Z03 收入决算表(财决03表)'!$A$10:$K$500,4,FALSE)),"",VLOOKUP(A20,'[1]Z03 收入决算表(财决03表)'!$A$10:$K$500,4,FALSE))</f>
        <v xml:space="preserve">  城市建设支出</v>
      </c>
      <c r="D20" s="161">
        <f>IF(ISERROR(VLOOKUP(A20,'[1]Z03 收入决算表(财决03表)'!$A$10:$K$500,5,FALSE)),"",VLOOKUP(A20,'[1]Z03 收入决算表(财决03表)'!$A$10:$K$500,5,FALSE))</f>
        <v>460</v>
      </c>
      <c r="E20" s="161">
        <f>IF(ISERROR(VLOOKUP(A20,'[1]Z03 收入决算表(财决03表)'!$A$10:$K$500,6,FALSE)),"",VLOOKUP(A20,'[1]Z03 收入决算表(财决03表)'!$A$10:$K$500,6,FALSE))</f>
        <v>460</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2120803</v>
      </c>
      <c r="L20" s="173">
        <f>'[1]Z03 收入决算表(财决03表)'!$E19</f>
        <v>460</v>
      </c>
      <c r="M20" s="169">
        <f t="shared" si="1"/>
        <v>20</v>
      </c>
    </row>
    <row r="21" spans="1:21" ht="22.5" customHeight="1">
      <c r="A21" s="222" t="str">
        <f t="shared" si="0"/>
        <v>221</v>
      </c>
      <c r="B21" s="222"/>
      <c r="C21" s="160" t="str">
        <f>IF(ISERROR(VLOOKUP(A21,'[1]Z03 收入决算表(财决03表)'!$A$10:$K$500,4,FALSE)),"",VLOOKUP(A21,'[1]Z03 收入决算表(财决03表)'!$A$10:$K$500,4,FALSE))</f>
        <v>住房保障支出</v>
      </c>
      <c r="D21" s="161">
        <f>IF(ISERROR(VLOOKUP(A21,'[1]Z03 收入决算表(财决03表)'!$A$10:$K$500,5,FALSE)),"",VLOOKUP(A21,'[1]Z03 收入决算表(财决03表)'!$A$10:$K$500,5,FALSE))</f>
        <v>17.71</v>
      </c>
      <c r="E21" s="161">
        <f>IF(ISERROR(VLOOKUP(A21,'[1]Z03 收入决算表(财决03表)'!$A$10:$K$500,6,FALSE)),"",VLOOKUP(A21,'[1]Z03 收入决算表(财决03表)'!$A$10:$K$500,6,FALSE))</f>
        <v>17.71</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221</v>
      </c>
      <c r="L21" s="173">
        <f>'[1]Z03 收入决算表(财决03表)'!$E20</f>
        <v>17.71</v>
      </c>
      <c r="M21" s="169">
        <f t="shared" si="1"/>
        <v>21</v>
      </c>
      <c r="N21" s="174"/>
    </row>
    <row r="22" spans="1:21" ht="22.5" customHeight="1">
      <c r="A22" s="222" t="str">
        <f t="shared" si="0"/>
        <v>22102</v>
      </c>
      <c r="B22" s="222"/>
      <c r="C22" s="160" t="str">
        <f>IF(ISERROR(VLOOKUP(A22,'[1]Z03 收入决算表(财决03表)'!$A$10:$K$500,4,FALSE)),"",VLOOKUP(A22,'[1]Z03 收入决算表(财决03表)'!$A$10:$K$500,4,FALSE))</f>
        <v>住房改革支出</v>
      </c>
      <c r="D22" s="161">
        <f>IF(ISERROR(VLOOKUP(A22,'[1]Z03 收入决算表(财决03表)'!$A$10:$K$500,5,FALSE)),"",VLOOKUP(A22,'[1]Z03 收入决算表(财决03表)'!$A$10:$K$500,5,FALSE))</f>
        <v>17.71</v>
      </c>
      <c r="E22" s="161">
        <f>IF(ISERROR(VLOOKUP(A22,'[1]Z03 收入决算表(财决03表)'!$A$10:$K$500,6,FALSE)),"",VLOOKUP(A22,'[1]Z03 收入决算表(财决03表)'!$A$10:$K$500,6,FALSE))</f>
        <v>17.71</v>
      </c>
      <c r="F22" s="161">
        <f>IF(ISERROR(VLOOKUP(A22,'[1]Z03 收入决算表(财决03表)'!$A$10:$K$500,7,FALSE)),"",VLOOKUP(A22,'[1]Z03 收入决算表(财决03表)'!$A$10:$K$500,7,FALSE))</f>
        <v>0</v>
      </c>
      <c r="G22" s="161">
        <f>IF(ISERROR(VLOOKUP(A22,'[1]Z03 收入决算表(财决03表)'!$A$10:$K$500,8,FALSE)),"",VLOOKUP(A22,'[1]Z03 收入决算表(财决03表)'!$A$10:$K$500,8,FALSE))</f>
        <v>0</v>
      </c>
      <c r="H22" s="161">
        <f>IF(ISERROR(VLOOKUP(A22,'[1]Z03 收入决算表(财决03表)'!$A$10:$L$500,10,FALSE)),"",VLOOKUP(A22,'[1]Z03 收入决算表(财决03表)'!$A$10:$L$500,10,FALSE))</f>
        <v>0</v>
      </c>
      <c r="I22" s="161">
        <f>IF(ISERROR(VLOOKUP(A22,'[1]Z03 收入决算表(财决03表)'!$A$10:$L$500,11,FALSE)),"",VLOOKUP(A22,'[1]Z03 收入决算表(财决03表)'!$A$10:$L$500,11,FALSE))</f>
        <v>0</v>
      </c>
      <c r="J22" s="161">
        <f>IF(ISERROR(VLOOKUP(A22,'[1]Z03 收入决算表(财决03表)'!$A$10:$L$500,12,FALSE)),"",VLOOKUP(A22,'[1]Z03 收入决算表(财决03表)'!$A$10:$L$500,12,FALSE))</f>
        <v>0</v>
      </c>
      <c r="K22" s="172" t="str">
        <f>'[1]Z03 收入决算表(财决03表)'!A21</f>
        <v>22102</v>
      </c>
      <c r="L22" s="173">
        <f>'[1]Z03 收入决算表(财决03表)'!$E21</f>
        <v>17.71</v>
      </c>
      <c r="M22" s="169">
        <f t="shared" si="1"/>
        <v>22</v>
      </c>
    </row>
    <row r="23" spans="1:21" ht="22.5" customHeight="1">
      <c r="A23" s="222" t="str">
        <f t="shared" si="0"/>
        <v>2210201</v>
      </c>
      <c r="B23" s="222"/>
      <c r="C23" s="160" t="str">
        <f>IF(ISERROR(VLOOKUP(A23,'[1]Z03 收入决算表(财决03表)'!$A$10:$K$500,4,FALSE)),"",VLOOKUP(A23,'[1]Z03 收入决算表(财决03表)'!$A$10:$K$500,4,FALSE))</f>
        <v xml:space="preserve">  住房公积金</v>
      </c>
      <c r="D23" s="161">
        <f>IF(ISERROR(VLOOKUP(A23,'[1]Z03 收入决算表(财决03表)'!$A$10:$K$500,5,FALSE)),"",VLOOKUP(A23,'[1]Z03 收入决算表(财决03表)'!$A$10:$K$500,5,FALSE))</f>
        <v>17.71</v>
      </c>
      <c r="E23" s="161">
        <f>IF(ISERROR(VLOOKUP(A23,'[1]Z03 收入决算表(财决03表)'!$A$10:$K$500,6,FALSE)),"",VLOOKUP(A23,'[1]Z03 收入决算表(财决03表)'!$A$10:$K$500,6,FALSE))</f>
        <v>17.71</v>
      </c>
      <c r="F23" s="161">
        <f>IF(ISERROR(VLOOKUP(A23,'[1]Z03 收入决算表(财决03表)'!$A$10:$K$500,7,FALSE)),"",VLOOKUP(A23,'[1]Z03 收入决算表(财决03表)'!$A$10:$K$500,7,FALSE))</f>
        <v>0</v>
      </c>
      <c r="G23" s="161">
        <f>IF(ISERROR(VLOOKUP(A23,'[1]Z03 收入决算表(财决03表)'!$A$10:$K$500,8,FALSE)),"",VLOOKUP(A23,'[1]Z03 收入决算表(财决03表)'!$A$10:$K$500,8,FALSE))</f>
        <v>0</v>
      </c>
      <c r="H23" s="161">
        <f>IF(ISERROR(VLOOKUP(A23,'[1]Z03 收入决算表(财决03表)'!$A$10:$L$500,10,FALSE)),"",VLOOKUP(A23,'[1]Z03 收入决算表(财决03表)'!$A$10:$L$500,10,FALSE))</f>
        <v>0</v>
      </c>
      <c r="I23" s="161">
        <f>IF(ISERROR(VLOOKUP(A23,'[1]Z03 收入决算表(财决03表)'!$A$10:$L$500,11,FALSE)),"",VLOOKUP(A23,'[1]Z03 收入决算表(财决03表)'!$A$10:$L$500,11,FALSE))</f>
        <v>0</v>
      </c>
      <c r="J23" s="161">
        <f>IF(ISERROR(VLOOKUP(A23,'[1]Z03 收入决算表(财决03表)'!$A$10:$L$500,12,FALSE)),"",VLOOKUP(A23,'[1]Z03 收入决算表(财决03表)'!$A$10:$L$500,12,FALSE))</f>
        <v>0</v>
      </c>
      <c r="K23" s="172" t="str">
        <f>'[1]Z03 收入决算表(财决03表)'!A22</f>
        <v>2210201</v>
      </c>
      <c r="L23" s="173">
        <f>'[1]Z03 收入决算表(财决03表)'!$E22</f>
        <v>17.71</v>
      </c>
      <c r="M23" s="169">
        <f t="shared" si="1"/>
        <v>23</v>
      </c>
    </row>
    <row r="24" spans="1:21" ht="22.5" customHeight="1">
      <c r="A24" s="222" t="str">
        <f t="shared" si="0"/>
        <v/>
      </c>
      <c r="B24" s="222"/>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22" t="str">
        <f t="shared" si="0"/>
        <v/>
      </c>
      <c r="B25" s="222"/>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22" t="str">
        <f t="shared" si="0"/>
        <v/>
      </c>
      <c r="B26" s="222"/>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2" t="str">
        <f t="shared" si="0"/>
        <v/>
      </c>
      <c r="B27" s="222"/>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2" t="str">
        <f t="shared" si="0"/>
        <v/>
      </c>
      <c r="B28" s="222"/>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2" t="str">
        <f t="shared" si="0"/>
        <v/>
      </c>
      <c r="B29" s="222"/>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2" t="str">
        <f t="shared" si="0"/>
        <v/>
      </c>
      <c r="B30" s="222"/>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2" t="str">
        <f t="shared" si="0"/>
        <v/>
      </c>
      <c r="B31" s="222"/>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6:B296"/>
    <mergeCell ref="A297:B297"/>
    <mergeCell ref="A298:B298"/>
    <mergeCell ref="A299:B299"/>
    <mergeCell ref="A300:B300"/>
    <mergeCell ref="A289:B289"/>
    <mergeCell ref="A290:B290"/>
    <mergeCell ref="A291:B291"/>
    <mergeCell ref="A292:B292"/>
    <mergeCell ref="A293:B293"/>
    <mergeCell ref="A295:B295"/>
    <mergeCell ref="A294:B294"/>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83:B283"/>
    <mergeCell ref="A284:B284"/>
    <mergeCell ref="A285:B285"/>
    <mergeCell ref="A265:B265"/>
    <mergeCell ref="A266:B266"/>
    <mergeCell ref="A267:B267"/>
    <mergeCell ref="A268:B268"/>
    <mergeCell ref="A269:B269"/>
    <mergeCell ref="A270:B270"/>
    <mergeCell ref="A271:B271"/>
    <mergeCell ref="A272:B272"/>
    <mergeCell ref="A273:B273"/>
    <mergeCell ref="A256:B256"/>
    <mergeCell ref="A257:B257"/>
    <mergeCell ref="A258:B258"/>
    <mergeCell ref="A259:B259"/>
    <mergeCell ref="A260:B260"/>
    <mergeCell ref="A261:B261"/>
    <mergeCell ref="A262:B262"/>
    <mergeCell ref="A263:B263"/>
    <mergeCell ref="A264:B264"/>
    <mergeCell ref="A247:B247"/>
    <mergeCell ref="A248:B248"/>
    <mergeCell ref="A249:B249"/>
    <mergeCell ref="A250:B250"/>
    <mergeCell ref="A251:B251"/>
    <mergeCell ref="A252:B252"/>
    <mergeCell ref="A253:B253"/>
    <mergeCell ref="A254:B254"/>
    <mergeCell ref="A255:B255"/>
    <mergeCell ref="A238:B238"/>
    <mergeCell ref="A239:B239"/>
    <mergeCell ref="A240:B240"/>
    <mergeCell ref="A241:B241"/>
    <mergeCell ref="A242:B242"/>
    <mergeCell ref="A243:B243"/>
    <mergeCell ref="A244:B244"/>
    <mergeCell ref="A245:B245"/>
    <mergeCell ref="A246:B246"/>
    <mergeCell ref="A229:B229"/>
    <mergeCell ref="A230:B230"/>
    <mergeCell ref="A231:B231"/>
    <mergeCell ref="A232:B232"/>
    <mergeCell ref="A233:B233"/>
    <mergeCell ref="A234:B234"/>
    <mergeCell ref="A235:B235"/>
    <mergeCell ref="A236:B236"/>
    <mergeCell ref="A237:B237"/>
    <mergeCell ref="A220:B220"/>
    <mergeCell ref="A221:B221"/>
    <mergeCell ref="A222:B222"/>
    <mergeCell ref="A223:B223"/>
    <mergeCell ref="A224:B224"/>
    <mergeCell ref="A225:B225"/>
    <mergeCell ref="A226:B226"/>
    <mergeCell ref="A227:B227"/>
    <mergeCell ref="A228:B228"/>
    <mergeCell ref="A211:B211"/>
    <mergeCell ref="A212:B212"/>
    <mergeCell ref="A213:B213"/>
    <mergeCell ref="A214:B214"/>
    <mergeCell ref="A215:B215"/>
    <mergeCell ref="A216:B216"/>
    <mergeCell ref="A217:B217"/>
    <mergeCell ref="A218:B218"/>
    <mergeCell ref="A219:B219"/>
    <mergeCell ref="A202:B202"/>
    <mergeCell ref="A203:B203"/>
    <mergeCell ref="A204:B204"/>
    <mergeCell ref="A205:B205"/>
    <mergeCell ref="A206:B206"/>
    <mergeCell ref="A207:B207"/>
    <mergeCell ref="A208:B208"/>
    <mergeCell ref="A209:B209"/>
    <mergeCell ref="A210:B210"/>
    <mergeCell ref="A193:B193"/>
    <mergeCell ref="A194:B194"/>
    <mergeCell ref="A195:B195"/>
    <mergeCell ref="A196:B196"/>
    <mergeCell ref="A197:B197"/>
    <mergeCell ref="A198:B198"/>
    <mergeCell ref="A199:B199"/>
    <mergeCell ref="A200:B200"/>
    <mergeCell ref="A201:B201"/>
    <mergeCell ref="A184:B184"/>
    <mergeCell ref="A185:B185"/>
    <mergeCell ref="A186:B186"/>
    <mergeCell ref="A187:B187"/>
    <mergeCell ref="A188:B188"/>
    <mergeCell ref="A189:B189"/>
    <mergeCell ref="A190:B190"/>
    <mergeCell ref="A191:B191"/>
    <mergeCell ref="A192:B192"/>
    <mergeCell ref="A175:B175"/>
    <mergeCell ref="A176:B176"/>
    <mergeCell ref="A177:B177"/>
    <mergeCell ref="A178:B178"/>
    <mergeCell ref="A179:B179"/>
    <mergeCell ref="A180:B180"/>
    <mergeCell ref="A181:B181"/>
    <mergeCell ref="A182:B182"/>
    <mergeCell ref="A183:B183"/>
    <mergeCell ref="A166:B166"/>
    <mergeCell ref="A167:B167"/>
    <mergeCell ref="A168:B168"/>
    <mergeCell ref="A169:B169"/>
    <mergeCell ref="A170:B170"/>
    <mergeCell ref="A171:B171"/>
    <mergeCell ref="A172:B172"/>
    <mergeCell ref="A173:B173"/>
    <mergeCell ref="A174:B174"/>
    <mergeCell ref="A157:B157"/>
    <mergeCell ref="A158:B158"/>
    <mergeCell ref="A159:B159"/>
    <mergeCell ref="A160:B160"/>
    <mergeCell ref="A161:B161"/>
    <mergeCell ref="A162:B162"/>
    <mergeCell ref="A163:B163"/>
    <mergeCell ref="A164:B164"/>
    <mergeCell ref="A165:B165"/>
    <mergeCell ref="A148:B148"/>
    <mergeCell ref="A149:B149"/>
    <mergeCell ref="A150:B150"/>
    <mergeCell ref="A151:B151"/>
    <mergeCell ref="A152:B152"/>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30:B130"/>
    <mergeCell ref="A131:B131"/>
    <mergeCell ref="A132:B132"/>
    <mergeCell ref="A133:B133"/>
    <mergeCell ref="A134:B134"/>
    <mergeCell ref="A135:B135"/>
    <mergeCell ref="A136:B136"/>
    <mergeCell ref="A137:B137"/>
    <mergeCell ref="A138:B138"/>
    <mergeCell ref="A121:B121"/>
    <mergeCell ref="A122:B122"/>
    <mergeCell ref="A123:B123"/>
    <mergeCell ref="A124:B124"/>
    <mergeCell ref="A125:B125"/>
    <mergeCell ref="A126:B126"/>
    <mergeCell ref="A127:B127"/>
    <mergeCell ref="A128:B128"/>
    <mergeCell ref="A129:B129"/>
    <mergeCell ref="A112:B112"/>
    <mergeCell ref="A113:B113"/>
    <mergeCell ref="A114:B114"/>
    <mergeCell ref="A115:B115"/>
    <mergeCell ref="A116:B116"/>
    <mergeCell ref="A117:B117"/>
    <mergeCell ref="A118:B118"/>
    <mergeCell ref="A119:B119"/>
    <mergeCell ref="A120:B120"/>
    <mergeCell ref="A103:B103"/>
    <mergeCell ref="A104:B104"/>
    <mergeCell ref="A105:B105"/>
    <mergeCell ref="A106:B106"/>
    <mergeCell ref="A107:B107"/>
    <mergeCell ref="A108:B108"/>
    <mergeCell ref="A109:B109"/>
    <mergeCell ref="A110:B110"/>
    <mergeCell ref="A111:B111"/>
    <mergeCell ref="A94:B94"/>
    <mergeCell ref="A95:B95"/>
    <mergeCell ref="A96:B96"/>
    <mergeCell ref="A97:B97"/>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76:B76"/>
    <mergeCell ref="A77:B77"/>
    <mergeCell ref="A78:B78"/>
    <mergeCell ref="A79:B79"/>
    <mergeCell ref="A80:B80"/>
    <mergeCell ref="A81:B81"/>
    <mergeCell ref="A82:B82"/>
    <mergeCell ref="A83:B83"/>
    <mergeCell ref="A84:B84"/>
    <mergeCell ref="A67:B67"/>
    <mergeCell ref="A68:B68"/>
    <mergeCell ref="A69:B69"/>
    <mergeCell ref="A70:B70"/>
    <mergeCell ref="A71:B71"/>
    <mergeCell ref="A72:B72"/>
    <mergeCell ref="A73:B73"/>
    <mergeCell ref="A74:B74"/>
    <mergeCell ref="A75:B75"/>
    <mergeCell ref="A58:B58"/>
    <mergeCell ref="A59:B59"/>
    <mergeCell ref="A60:B60"/>
    <mergeCell ref="A61:B61"/>
    <mergeCell ref="A62:B62"/>
    <mergeCell ref="A63:B63"/>
    <mergeCell ref="A64:B64"/>
    <mergeCell ref="A65:B65"/>
    <mergeCell ref="A66:B66"/>
    <mergeCell ref="A49:B49"/>
    <mergeCell ref="A50:B50"/>
    <mergeCell ref="A51:B51"/>
    <mergeCell ref="A52:B52"/>
    <mergeCell ref="A53:B53"/>
    <mergeCell ref="A54:B54"/>
    <mergeCell ref="A55:B55"/>
    <mergeCell ref="A56:B56"/>
    <mergeCell ref="A57:B57"/>
    <mergeCell ref="A40:B40"/>
    <mergeCell ref="A41:B41"/>
    <mergeCell ref="A42:B42"/>
    <mergeCell ref="A43:B43"/>
    <mergeCell ref="A44:B44"/>
    <mergeCell ref="A45:B45"/>
    <mergeCell ref="A46:B46"/>
    <mergeCell ref="A47:B47"/>
    <mergeCell ref="A48:B48"/>
    <mergeCell ref="A31:B31"/>
    <mergeCell ref="A32:B32"/>
    <mergeCell ref="A33:B33"/>
    <mergeCell ref="A34:B34"/>
    <mergeCell ref="A35:B35"/>
    <mergeCell ref="A36:B36"/>
    <mergeCell ref="A37:B37"/>
    <mergeCell ref="A38:B38"/>
    <mergeCell ref="A39:B39"/>
    <mergeCell ref="A22:B22"/>
    <mergeCell ref="A23:B23"/>
    <mergeCell ref="A24:B24"/>
    <mergeCell ref="A25:B25"/>
    <mergeCell ref="A26:B26"/>
    <mergeCell ref="A27:B27"/>
    <mergeCell ref="A28:B28"/>
    <mergeCell ref="A29:B29"/>
    <mergeCell ref="A30:B30"/>
    <mergeCell ref="A13:B13"/>
    <mergeCell ref="A14:B14"/>
    <mergeCell ref="A15:B15"/>
    <mergeCell ref="A16:B16"/>
    <mergeCell ref="A17:B17"/>
    <mergeCell ref="A18:B18"/>
    <mergeCell ref="A19:B19"/>
    <mergeCell ref="A20:B20"/>
    <mergeCell ref="A21:B21"/>
    <mergeCell ref="A1:J1"/>
    <mergeCell ref="A6:C6"/>
    <mergeCell ref="A9:C9"/>
    <mergeCell ref="A10:C10"/>
    <mergeCell ref="A11:B11"/>
    <mergeCell ref="A12:B12"/>
    <mergeCell ref="C7:C8"/>
    <mergeCell ref="D6:D8"/>
    <mergeCell ref="E6:E8"/>
    <mergeCell ref="F6:F8"/>
    <mergeCell ref="G6:G8"/>
    <mergeCell ref="H6:H8"/>
    <mergeCell ref="I6:I8"/>
    <mergeCell ref="J6:J8"/>
    <mergeCell ref="A7:B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sqref="A1:I1"/>
    </sheetView>
  </sheetViews>
  <sheetFormatPr defaultColWidth="9" defaultRowHeight="15"/>
  <cols>
    <col min="1" max="1" width="5.58203125" style="105" customWidth="1"/>
    <col min="2" max="2" width="4.75" style="105" customWidth="1"/>
    <col min="3" max="3" width="25.58203125" style="105" customWidth="1"/>
    <col min="4" max="4" width="14.33203125" style="105" customWidth="1"/>
    <col min="5" max="9" width="14.58203125" style="105" customWidth="1"/>
    <col min="10" max="10" width="11.75" style="125" customWidth="1"/>
    <col min="11" max="11" width="12.58203125" style="125" customWidth="1"/>
    <col min="12" max="13" width="9" style="125"/>
    <col min="14" max="16384" width="9" style="105"/>
  </cols>
  <sheetData>
    <row r="1" spans="1:13" s="122" customFormat="1" ht="22">
      <c r="A1" s="226" t="s">
        <v>354</v>
      </c>
      <c r="B1" s="226"/>
      <c r="C1" s="226"/>
      <c r="D1" s="226"/>
      <c r="E1" s="226"/>
      <c r="F1" s="226"/>
      <c r="G1" s="226"/>
      <c r="H1" s="226"/>
      <c r="I1" s="226"/>
      <c r="J1" s="125"/>
      <c r="K1" s="137"/>
      <c r="L1" s="137"/>
      <c r="M1" s="137" t="str">
        <f>"a1:"&amp;"I"&amp;MAX(L10:L500)</f>
        <v>a1:I23</v>
      </c>
    </row>
    <row r="2" spans="1:13">
      <c r="A2" s="9" t="str">
        <f>'01收入支出决算总表'!A3</f>
        <v>部门：沅江市园林管理处</v>
      </c>
      <c r="B2" s="126"/>
      <c r="C2" s="126"/>
      <c r="D2" s="126"/>
      <c r="E2" s="126"/>
      <c r="F2" s="126"/>
      <c r="G2" s="126"/>
      <c r="H2" s="126"/>
      <c r="I2" s="138" t="s">
        <v>343</v>
      </c>
    </row>
    <row r="3" spans="1:13">
      <c r="A3" s="9"/>
      <c r="B3" s="126"/>
      <c r="C3" s="126"/>
      <c r="D3" s="126"/>
      <c r="E3" s="126"/>
      <c r="F3" s="127"/>
      <c r="G3" s="126"/>
      <c r="H3" s="126"/>
      <c r="I3" s="24" t="s">
        <v>2</v>
      </c>
      <c r="M3" s="139" t="s">
        <v>67</v>
      </c>
    </row>
    <row r="4" spans="1:13">
      <c r="A4" s="128" t="s">
        <v>68</v>
      </c>
      <c r="B4" s="129"/>
      <c r="C4" s="129"/>
      <c r="D4" s="129"/>
      <c r="E4" s="130" t="s">
        <v>48</v>
      </c>
      <c r="F4" s="127"/>
      <c r="G4" s="129"/>
      <c r="H4" s="130" t="s">
        <v>69</v>
      </c>
      <c r="I4" s="24"/>
    </row>
    <row r="5" spans="1:13">
      <c r="A5" s="128" t="s">
        <v>55</v>
      </c>
      <c r="B5" s="129"/>
      <c r="C5" s="129"/>
      <c r="D5" s="129"/>
      <c r="E5" s="130" t="s">
        <v>70</v>
      </c>
      <c r="F5" s="127"/>
      <c r="G5" s="129"/>
      <c r="H5" s="129"/>
      <c r="I5" s="24"/>
    </row>
    <row r="6" spans="1:13" s="123" customFormat="1" ht="22.5" customHeight="1">
      <c r="A6" s="227" t="s">
        <v>5</v>
      </c>
      <c r="B6" s="225"/>
      <c r="C6" s="225"/>
      <c r="D6" s="227" t="s">
        <v>71</v>
      </c>
      <c r="E6" s="227" t="s">
        <v>72</v>
      </c>
      <c r="F6" s="223" t="s">
        <v>73</v>
      </c>
      <c r="G6" s="223" t="s">
        <v>74</v>
      </c>
      <c r="H6" s="224" t="s">
        <v>75</v>
      </c>
      <c r="I6" s="223" t="s">
        <v>76</v>
      </c>
      <c r="J6" s="140"/>
      <c r="K6" s="141"/>
      <c r="L6" s="142"/>
      <c r="M6" s="125"/>
    </row>
    <row r="7" spans="1:13" s="123" customFormat="1" ht="22.5" customHeight="1">
      <c r="A7" s="224" t="s">
        <v>64</v>
      </c>
      <c r="B7" s="225"/>
      <c r="C7" s="227" t="s">
        <v>65</v>
      </c>
      <c r="D7" s="225"/>
      <c r="E7" s="225"/>
      <c r="F7" s="224"/>
      <c r="G7" s="224"/>
      <c r="H7" s="224"/>
      <c r="I7" s="224"/>
      <c r="J7" s="140"/>
      <c r="K7" s="141"/>
      <c r="L7" s="142"/>
      <c r="M7" s="125"/>
    </row>
    <row r="8" spans="1:13" s="123" customFormat="1" ht="22.5" customHeight="1">
      <c r="A8" s="225"/>
      <c r="B8" s="225"/>
      <c r="C8" s="225"/>
      <c r="D8" s="225"/>
      <c r="E8" s="225"/>
      <c r="F8" s="224"/>
      <c r="G8" s="224"/>
      <c r="H8" s="224"/>
      <c r="I8" s="224"/>
      <c r="J8" s="140"/>
      <c r="K8" s="141"/>
      <c r="L8" s="143"/>
      <c r="M8" s="125"/>
    </row>
    <row r="9" spans="1:13" s="124" customFormat="1" ht="22.5" customHeight="1">
      <c r="A9" s="228" t="s">
        <v>66</v>
      </c>
      <c r="B9" s="229"/>
      <c r="C9" s="229"/>
      <c r="D9" s="207" t="s">
        <v>9</v>
      </c>
      <c r="E9" s="207" t="s">
        <v>10</v>
      </c>
      <c r="F9" s="207" t="s">
        <v>14</v>
      </c>
      <c r="G9" s="131" t="s">
        <v>16</v>
      </c>
      <c r="H9" s="131" t="s">
        <v>18</v>
      </c>
      <c r="I9" s="131" t="s">
        <v>20</v>
      </c>
      <c r="J9" s="144"/>
      <c r="K9" s="145"/>
      <c r="L9" s="146"/>
      <c r="M9" s="125"/>
    </row>
    <row r="10" spans="1:13" ht="22.5" customHeight="1">
      <c r="A10" s="230" t="s">
        <v>46</v>
      </c>
      <c r="B10" s="231"/>
      <c r="C10" s="231"/>
      <c r="D10" s="132">
        <f>'[1]Z04 支出决算表(财决04表)'!E9</f>
        <v>1423.86</v>
      </c>
      <c r="E10" s="132">
        <f>'[1]Z04 支出决算表(财决04表)'!F9</f>
        <v>371.08</v>
      </c>
      <c r="F10" s="132">
        <f>'[1]Z04 支出决算表(财决04表)'!G9</f>
        <v>1052.77</v>
      </c>
      <c r="G10" s="132">
        <f>'[1]Z04 支出决算表(财决04表)'!H9</f>
        <v>0</v>
      </c>
      <c r="H10" s="132">
        <f>'[1]Z04 支出决算表(财决04表)'!I9</f>
        <v>0</v>
      </c>
      <c r="I10" s="132">
        <f>'[1]Z04 支出决算表(财决04表)'!J9</f>
        <v>0</v>
      </c>
      <c r="J10" s="147"/>
      <c r="L10" s="125">
        <f>ROW()</f>
        <v>10</v>
      </c>
    </row>
    <row r="11" spans="1:13" ht="22.75" customHeight="1">
      <c r="A11" s="133" t="str">
        <f>IF(J11&gt;0,J11,"")</f>
        <v>212</v>
      </c>
      <c r="B11" s="134"/>
      <c r="C11" s="135" t="str">
        <f>IF(ISERROR(VLOOKUP(A11,'[1]Z04 支出决算表(财决04表)'!$A$10:$J$500,4,FALSE)),"",VLOOKUP(A11,'[1]Z04 支出决算表(财决04表)'!$A$10:$J$500,4,FALSE))</f>
        <v>城乡社区支出</v>
      </c>
      <c r="D11" s="136">
        <f>IF(ISERROR(VLOOKUP(A11,'[1]Z04 支出决算表(财决04表)'!$A$10:$J$500,5,FALSE)),"",VLOOKUP(A11,'[1]Z04 支出决算表(财决04表)'!$A$10:$J$500,5,FALSE))</f>
        <v>1406.14</v>
      </c>
      <c r="E11" s="136">
        <f>IF(ISERROR(VLOOKUP(A11,'[1]Z04 支出决算表(财决04表)'!$A$10:$J$500,6,FALSE)),"",VLOOKUP(A11,'[1]Z04 支出决算表(财决04表)'!$A$10:$J$500,6,FALSE))</f>
        <v>353.37</v>
      </c>
      <c r="F11" s="136">
        <f>IF(ISERROR(VLOOKUP(A11,'[1]Z04 支出决算表(财决04表)'!$A$10:$J$500,7,FALSE)),"",VLOOKUP(A11,'[1]Z04 支出决算表(财决04表)'!$A$10:$J$500,7,FALSE))</f>
        <v>1052.77</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212</v>
      </c>
      <c r="K11" s="148">
        <f>'[1]Z04 支出决算表(财决04表)'!$E10</f>
        <v>1406.14</v>
      </c>
      <c r="L11" s="125">
        <f>IF(C11&lt;&gt;"",ROW(),"")</f>
        <v>11</v>
      </c>
    </row>
    <row r="12" spans="1:13" ht="22.75" customHeight="1">
      <c r="A12" s="133" t="str">
        <f t="shared" ref="A12:A75" si="0">IF(J12&gt;0,J12,"")</f>
        <v>21201</v>
      </c>
      <c r="B12" s="134"/>
      <c r="C12" s="135" t="str">
        <f>IF(ISERROR(VLOOKUP(A12,'[1]Z04 支出决算表(财决04表)'!$A$10:$J$500,4,FALSE)),"",VLOOKUP(A12,'[1]Z04 支出决算表(财决04表)'!$A$10:$J$500,4,FALSE))</f>
        <v>城乡社区管理事务</v>
      </c>
      <c r="D12" s="136">
        <f>IF(ISERROR(VLOOKUP(A12,'[1]Z04 支出决算表(财决04表)'!$A$10:$J$500,5,FALSE)),"",VLOOKUP(A12,'[1]Z04 支出决算表(财决04表)'!$A$10:$J$500,5,FALSE))</f>
        <v>271.04000000000002</v>
      </c>
      <c r="E12" s="136">
        <f>IF(ISERROR(VLOOKUP(A12,'[1]Z04 支出决算表(财决04表)'!$A$10:$J$500,6,FALSE)),"",VLOOKUP(A12,'[1]Z04 支出决算表(财决04表)'!$A$10:$J$500,6,FALSE))</f>
        <v>10.5</v>
      </c>
      <c r="F12" s="136">
        <f>IF(ISERROR(VLOOKUP(A12,'[1]Z04 支出决算表(财决04表)'!$A$10:$J$500,7,FALSE)),"",VLOOKUP(A12,'[1]Z04 支出决算表(财决04表)'!$A$10:$J$500,7,FALSE))</f>
        <v>260.54000000000002</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21201</v>
      </c>
      <c r="K12" s="148">
        <f>'[1]Z04 支出决算表(财决04表)'!$E11</f>
        <v>271.04000000000002</v>
      </c>
      <c r="L12" s="125">
        <f t="shared" ref="L12:L75" si="1">IF(C12&lt;&gt;"",ROW(),"")</f>
        <v>12</v>
      </c>
    </row>
    <row r="13" spans="1:13" ht="22.75" customHeight="1">
      <c r="A13" s="133" t="str">
        <f t="shared" si="0"/>
        <v>2120101</v>
      </c>
      <c r="B13" s="134"/>
      <c r="C13" s="135" t="str">
        <f>IF(ISERROR(VLOOKUP(A13,'[1]Z04 支出决算表(财决04表)'!$A$10:$J$500,4,FALSE)),"",VLOOKUP(A13,'[1]Z04 支出决算表(财决04表)'!$A$10:$J$500,4,FALSE))</f>
        <v xml:space="preserve">  行政运行</v>
      </c>
      <c r="D13" s="136">
        <f>IF(ISERROR(VLOOKUP(A13,'[1]Z04 支出决算表(财决04表)'!$A$10:$J$500,5,FALSE)),"",VLOOKUP(A13,'[1]Z04 支出决算表(财决04表)'!$A$10:$J$500,5,FALSE))</f>
        <v>14.7</v>
      </c>
      <c r="E13" s="136">
        <f>IF(ISERROR(VLOOKUP(A13,'[1]Z04 支出决算表(财决04表)'!$A$10:$J$500,6,FALSE)),"",VLOOKUP(A13,'[1]Z04 支出决算表(财决04表)'!$A$10:$J$500,6,FALSE))</f>
        <v>10.5</v>
      </c>
      <c r="F13" s="136">
        <f>IF(ISERROR(VLOOKUP(A13,'[1]Z04 支出决算表(财决04表)'!$A$10:$J$500,7,FALSE)),"",VLOOKUP(A13,'[1]Z04 支出决算表(财决04表)'!$A$10:$J$500,7,FALSE))</f>
        <v>4.2</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2120101</v>
      </c>
      <c r="K13" s="148">
        <f>'[1]Z04 支出决算表(财决04表)'!$E12</f>
        <v>14.7</v>
      </c>
      <c r="L13" s="125">
        <f t="shared" si="1"/>
        <v>13</v>
      </c>
    </row>
    <row r="14" spans="1:13" ht="22.75" customHeight="1">
      <c r="A14" s="133" t="str">
        <f t="shared" si="0"/>
        <v>2120102</v>
      </c>
      <c r="B14" s="134"/>
      <c r="C14" s="135" t="str">
        <f>IF(ISERROR(VLOOKUP(A14,'[1]Z04 支出决算表(财决04表)'!$A$10:$J$500,4,FALSE)),"",VLOOKUP(A14,'[1]Z04 支出决算表(财决04表)'!$A$10:$J$500,4,FALSE))</f>
        <v xml:space="preserve">  一般行政管理事务</v>
      </c>
      <c r="D14" s="136">
        <f>IF(ISERROR(VLOOKUP(A14,'[1]Z04 支出决算表(财决04表)'!$A$10:$J$500,5,FALSE)),"",VLOOKUP(A14,'[1]Z04 支出决算表(财决04表)'!$A$10:$J$500,5,FALSE))</f>
        <v>256.33999999999997</v>
      </c>
      <c r="E14" s="136">
        <f>IF(ISERROR(VLOOKUP(A14,'[1]Z04 支出决算表(财决04表)'!$A$10:$J$500,6,FALSE)),"",VLOOKUP(A14,'[1]Z04 支出决算表(财决04表)'!$A$10:$J$500,6,FALSE))</f>
        <v>0</v>
      </c>
      <c r="F14" s="136">
        <f>IF(ISERROR(VLOOKUP(A14,'[1]Z04 支出决算表(财决04表)'!$A$10:$J$500,7,FALSE)),"",VLOOKUP(A14,'[1]Z04 支出决算表(财决04表)'!$A$10:$J$500,7,FALSE))</f>
        <v>256.33999999999997</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2120102</v>
      </c>
      <c r="K14" s="148">
        <f>'[1]Z04 支出决算表(财决04表)'!$E13</f>
        <v>256.33999999999997</v>
      </c>
      <c r="L14" s="125">
        <f t="shared" si="1"/>
        <v>14</v>
      </c>
    </row>
    <row r="15" spans="1:13" ht="22.75" customHeight="1">
      <c r="A15" s="133" t="str">
        <f t="shared" si="0"/>
        <v>21203</v>
      </c>
      <c r="B15" s="134"/>
      <c r="C15" s="135" t="str">
        <f>IF(ISERROR(VLOOKUP(A15,'[1]Z04 支出决算表(财决04表)'!$A$10:$J$500,4,FALSE)),"",VLOOKUP(A15,'[1]Z04 支出决算表(财决04表)'!$A$10:$J$500,4,FALSE))</f>
        <v>城乡社区公共设施</v>
      </c>
      <c r="D15" s="136">
        <f>IF(ISERROR(VLOOKUP(A15,'[1]Z04 支出决算表(财决04表)'!$A$10:$J$500,5,FALSE)),"",VLOOKUP(A15,'[1]Z04 支出决算表(财决04表)'!$A$10:$J$500,5,FALSE))</f>
        <v>70.180000000000007</v>
      </c>
      <c r="E15" s="136">
        <f>IF(ISERROR(VLOOKUP(A15,'[1]Z04 支出决算表(财决04表)'!$A$10:$J$500,6,FALSE)),"",VLOOKUP(A15,'[1]Z04 支出决算表(财决04表)'!$A$10:$J$500,6,FALSE))</f>
        <v>0</v>
      </c>
      <c r="F15" s="136">
        <f>IF(ISERROR(VLOOKUP(A15,'[1]Z04 支出决算表(财决04表)'!$A$10:$J$500,7,FALSE)),"",VLOOKUP(A15,'[1]Z04 支出决算表(财决04表)'!$A$10:$J$500,7,FALSE))</f>
        <v>70.180000000000007</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21203</v>
      </c>
      <c r="K15" s="148">
        <f>'[1]Z04 支出决算表(财决04表)'!$E14</f>
        <v>70.180000000000007</v>
      </c>
      <c r="L15" s="125">
        <f t="shared" si="1"/>
        <v>15</v>
      </c>
    </row>
    <row r="16" spans="1:13" ht="22.75" customHeight="1">
      <c r="A16" s="133" t="str">
        <f t="shared" si="0"/>
        <v>2120303</v>
      </c>
      <c r="B16" s="134"/>
      <c r="C16" s="135" t="str">
        <f>IF(ISERROR(VLOOKUP(A16,'[1]Z04 支出决算表(财决04表)'!$A$10:$J$500,4,FALSE)),"",VLOOKUP(A16,'[1]Z04 支出决算表(财决04表)'!$A$10:$J$500,4,FALSE))</f>
        <v xml:space="preserve">  小城镇基础设施建设</v>
      </c>
      <c r="D16" s="136">
        <f>IF(ISERROR(VLOOKUP(A16,'[1]Z04 支出决算表(财决04表)'!$A$10:$J$500,5,FALSE)),"",VLOOKUP(A16,'[1]Z04 支出决算表(财决04表)'!$A$10:$J$500,5,FALSE))</f>
        <v>70.180000000000007</v>
      </c>
      <c r="E16" s="136">
        <f>IF(ISERROR(VLOOKUP(A16,'[1]Z04 支出决算表(财决04表)'!$A$10:$J$500,6,FALSE)),"",VLOOKUP(A16,'[1]Z04 支出决算表(财决04表)'!$A$10:$J$500,6,FALSE))</f>
        <v>0</v>
      </c>
      <c r="F16" s="136">
        <f>IF(ISERROR(VLOOKUP(A16,'[1]Z04 支出决算表(财决04表)'!$A$10:$J$500,7,FALSE)),"",VLOOKUP(A16,'[1]Z04 支出决算表(财决04表)'!$A$10:$J$500,7,FALSE))</f>
        <v>70.180000000000007</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2120303</v>
      </c>
      <c r="K16" s="148">
        <f>'[1]Z04 支出决算表(财决04表)'!$E15</f>
        <v>70.180000000000007</v>
      </c>
      <c r="L16" s="125">
        <f t="shared" si="1"/>
        <v>16</v>
      </c>
    </row>
    <row r="17" spans="1:12" ht="22.75" customHeight="1">
      <c r="A17" s="133" t="str">
        <f t="shared" si="0"/>
        <v>21205</v>
      </c>
      <c r="B17" s="134"/>
      <c r="C17" s="135" t="str">
        <f>IF(ISERROR(VLOOKUP(A17,'[1]Z04 支出决算表(财决04表)'!$A$10:$J$500,4,FALSE)),"",VLOOKUP(A17,'[1]Z04 支出决算表(财决04表)'!$A$10:$J$500,4,FALSE))</f>
        <v>城乡社区环境卫生</v>
      </c>
      <c r="D17" s="136">
        <f>IF(ISERROR(VLOOKUP(A17,'[1]Z04 支出决算表(财决04表)'!$A$10:$J$500,5,FALSE)),"",VLOOKUP(A17,'[1]Z04 支出决算表(财决04表)'!$A$10:$J$500,5,FALSE))</f>
        <v>604.91999999999996</v>
      </c>
      <c r="E17" s="136">
        <f>IF(ISERROR(VLOOKUP(A17,'[1]Z04 支出决算表(财决04表)'!$A$10:$J$500,6,FALSE)),"",VLOOKUP(A17,'[1]Z04 支出决算表(财决04表)'!$A$10:$J$500,6,FALSE))</f>
        <v>342.87</v>
      </c>
      <c r="F17" s="136">
        <f>IF(ISERROR(VLOOKUP(A17,'[1]Z04 支出决算表(财决04表)'!$A$10:$J$500,7,FALSE)),"",VLOOKUP(A17,'[1]Z04 支出决算表(财决04表)'!$A$10:$J$500,7,FALSE))</f>
        <v>262.05</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21205</v>
      </c>
      <c r="K17" s="148">
        <f>'[1]Z04 支出决算表(财决04表)'!$E16</f>
        <v>604.91999999999996</v>
      </c>
      <c r="L17" s="125">
        <f t="shared" si="1"/>
        <v>17</v>
      </c>
    </row>
    <row r="18" spans="1:12" ht="22.75" customHeight="1">
      <c r="A18" s="133" t="str">
        <f t="shared" si="0"/>
        <v>2120501</v>
      </c>
      <c r="B18" s="134"/>
      <c r="C18" s="135" t="str">
        <f>IF(ISERROR(VLOOKUP(A18,'[1]Z04 支出决算表(财决04表)'!$A$10:$J$500,4,FALSE)),"",VLOOKUP(A18,'[1]Z04 支出决算表(财决04表)'!$A$10:$J$500,4,FALSE))</f>
        <v xml:space="preserve">  城乡社区环境卫生</v>
      </c>
      <c r="D18" s="136">
        <f>IF(ISERROR(VLOOKUP(A18,'[1]Z04 支出决算表(财决04表)'!$A$10:$J$500,5,FALSE)),"",VLOOKUP(A18,'[1]Z04 支出决算表(财决04表)'!$A$10:$J$500,5,FALSE))</f>
        <v>604.91999999999996</v>
      </c>
      <c r="E18" s="136">
        <f>IF(ISERROR(VLOOKUP(A18,'[1]Z04 支出决算表(财决04表)'!$A$10:$J$500,6,FALSE)),"",VLOOKUP(A18,'[1]Z04 支出决算表(财决04表)'!$A$10:$J$500,6,FALSE))</f>
        <v>342.87</v>
      </c>
      <c r="F18" s="136">
        <f>IF(ISERROR(VLOOKUP(A18,'[1]Z04 支出决算表(财决04表)'!$A$10:$J$500,7,FALSE)),"",VLOOKUP(A18,'[1]Z04 支出决算表(财决04表)'!$A$10:$J$500,7,FALSE))</f>
        <v>262.05</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2120501</v>
      </c>
      <c r="K18" s="148">
        <f>'[1]Z04 支出决算表(财决04表)'!$E17</f>
        <v>604.91999999999996</v>
      </c>
      <c r="L18" s="125">
        <f t="shared" si="1"/>
        <v>18</v>
      </c>
    </row>
    <row r="19" spans="1:12" ht="22.75" customHeight="1">
      <c r="A19" s="133" t="str">
        <f t="shared" si="0"/>
        <v>21208</v>
      </c>
      <c r="B19" s="134"/>
      <c r="C19" s="135" t="str">
        <f>IF(ISERROR(VLOOKUP(A19,'[1]Z04 支出决算表(财决04表)'!$A$10:$J$500,4,FALSE)),"",VLOOKUP(A19,'[1]Z04 支出决算表(财决04表)'!$A$10:$J$500,4,FALSE))</f>
        <v>国有土地使用权出让收入及对应专项债务收入安排的支出</v>
      </c>
      <c r="D19" s="136">
        <f>IF(ISERROR(VLOOKUP(A19,'[1]Z04 支出决算表(财决04表)'!$A$10:$J$500,5,FALSE)),"",VLOOKUP(A19,'[1]Z04 支出决算表(财决04表)'!$A$10:$J$500,5,FALSE))</f>
        <v>460</v>
      </c>
      <c r="E19" s="136">
        <f>IF(ISERROR(VLOOKUP(A19,'[1]Z04 支出决算表(财决04表)'!$A$10:$J$500,6,FALSE)),"",VLOOKUP(A19,'[1]Z04 支出决算表(财决04表)'!$A$10:$J$500,6,FALSE))</f>
        <v>0</v>
      </c>
      <c r="F19" s="136">
        <f>IF(ISERROR(VLOOKUP(A19,'[1]Z04 支出决算表(财决04表)'!$A$10:$J$500,7,FALSE)),"",VLOOKUP(A19,'[1]Z04 支出决算表(财决04表)'!$A$10:$J$500,7,FALSE))</f>
        <v>460</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21208</v>
      </c>
      <c r="K19" s="148">
        <f>'[1]Z04 支出决算表(财决04表)'!$E18</f>
        <v>460</v>
      </c>
      <c r="L19" s="125">
        <f t="shared" si="1"/>
        <v>19</v>
      </c>
    </row>
    <row r="20" spans="1:12" ht="22.75" customHeight="1">
      <c r="A20" s="133" t="str">
        <f t="shared" si="0"/>
        <v>2120803</v>
      </c>
      <c r="B20" s="134"/>
      <c r="C20" s="135" t="str">
        <f>IF(ISERROR(VLOOKUP(A20,'[1]Z04 支出决算表(财决04表)'!$A$10:$J$500,4,FALSE)),"",VLOOKUP(A20,'[1]Z04 支出决算表(财决04表)'!$A$10:$J$500,4,FALSE))</f>
        <v xml:space="preserve">  城市建设支出</v>
      </c>
      <c r="D20" s="136">
        <f>IF(ISERROR(VLOOKUP(A20,'[1]Z04 支出决算表(财决04表)'!$A$10:$J$500,5,FALSE)),"",VLOOKUP(A20,'[1]Z04 支出决算表(财决04表)'!$A$10:$J$500,5,FALSE))</f>
        <v>460</v>
      </c>
      <c r="E20" s="136">
        <f>IF(ISERROR(VLOOKUP(A20,'[1]Z04 支出决算表(财决04表)'!$A$10:$J$500,6,FALSE)),"",VLOOKUP(A20,'[1]Z04 支出决算表(财决04表)'!$A$10:$J$500,6,FALSE))</f>
        <v>0</v>
      </c>
      <c r="F20" s="136">
        <f>IF(ISERROR(VLOOKUP(A20,'[1]Z04 支出决算表(财决04表)'!$A$10:$J$500,7,FALSE)),"",VLOOKUP(A20,'[1]Z04 支出决算表(财决04表)'!$A$10:$J$500,7,FALSE))</f>
        <v>460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2120803</v>
      </c>
      <c r="K20" s="148">
        <f>'[1]Z04 支出决算表(财决04表)'!$E19</f>
        <v>460</v>
      </c>
      <c r="L20" s="125">
        <f t="shared" si="1"/>
        <v>20</v>
      </c>
    </row>
    <row r="21" spans="1:12" ht="22.75" customHeight="1">
      <c r="A21" s="133" t="str">
        <f t="shared" si="0"/>
        <v>221</v>
      </c>
      <c r="B21" s="134"/>
      <c r="C21" s="135" t="str">
        <f>IF(ISERROR(VLOOKUP(A21,'[1]Z04 支出决算表(财决04表)'!$A$10:$J$500,4,FALSE)),"",VLOOKUP(A21,'[1]Z04 支出决算表(财决04表)'!$A$10:$J$500,4,FALSE))</f>
        <v>住房保障支出</v>
      </c>
      <c r="D21" s="136">
        <f>IF(ISERROR(VLOOKUP(A21,'[1]Z04 支出决算表(财决04表)'!$A$10:$J$500,5,FALSE)),"",VLOOKUP(A21,'[1]Z04 支出决算表(财决04表)'!$A$10:$J$500,5,FALSE))</f>
        <v>17.71</v>
      </c>
      <c r="E21" s="136">
        <f>IF(ISERROR(VLOOKUP(A21,'[1]Z04 支出决算表(财决04表)'!$A$10:$J$500,6,FALSE)),"",VLOOKUP(A21,'[1]Z04 支出决算表(财决04表)'!$A$10:$J$500,6,FALSE))</f>
        <v>17.71</v>
      </c>
      <c r="F21" s="136">
        <f>IF(ISERROR(VLOOKUP(A21,'[1]Z04 支出决算表(财决04表)'!$A$10:$J$500,7,FALSE)),"",VLOOKUP(A21,'[1]Z04 支出决算表(财决04表)'!$A$10:$J$500,7,FALSE))</f>
        <v>0</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221</v>
      </c>
      <c r="K21" s="148">
        <f>'[1]Z04 支出决算表(财决04表)'!$E20</f>
        <v>17.71</v>
      </c>
      <c r="L21" s="125">
        <f t="shared" si="1"/>
        <v>21</v>
      </c>
    </row>
    <row r="22" spans="1:12" ht="22.75" customHeight="1">
      <c r="A22" s="133" t="str">
        <f t="shared" si="0"/>
        <v>22102</v>
      </c>
      <c r="B22" s="134"/>
      <c r="C22" s="135" t="str">
        <f>IF(ISERROR(VLOOKUP(A22,'[1]Z04 支出决算表(财决04表)'!$A$10:$J$500,4,FALSE)),"",VLOOKUP(A22,'[1]Z04 支出决算表(财决04表)'!$A$10:$J$500,4,FALSE))</f>
        <v>住房改革支出</v>
      </c>
      <c r="D22" s="136">
        <f>IF(ISERROR(VLOOKUP(A22,'[1]Z04 支出决算表(财决04表)'!$A$10:$J$500,5,FALSE)),"",VLOOKUP(A22,'[1]Z04 支出决算表(财决04表)'!$A$10:$J$500,5,FALSE))</f>
        <v>17.71</v>
      </c>
      <c r="E22" s="136">
        <f>IF(ISERROR(VLOOKUP(A22,'[1]Z04 支出决算表(财决04表)'!$A$10:$J$500,6,FALSE)),"",VLOOKUP(A22,'[1]Z04 支出决算表(财决04表)'!$A$10:$J$500,6,FALSE))</f>
        <v>17.71</v>
      </c>
      <c r="F22" s="136">
        <f>IF(ISERROR(VLOOKUP(A22,'[1]Z04 支出决算表(财决04表)'!$A$10:$J$500,7,FALSE)),"",VLOOKUP(A22,'[1]Z04 支出决算表(财决04表)'!$A$10:$J$500,7,FALSE))</f>
        <v>0</v>
      </c>
      <c r="G22" s="136">
        <f>IF(ISERROR(VLOOKUP(A22,'[1]Z04 支出决算表(财决04表)'!$A$10:$J$500,8,FALSE)),"",VLOOKUP(A22,'[1]Z04 支出决算表(财决04表)'!$A$10:$J$500,8,FALSE))</f>
        <v>0</v>
      </c>
      <c r="H22" s="136">
        <f>IF(ISERROR(VLOOKUP(A22,'[1]Z04 支出决算表(财决04表)'!$A$10:$J$500,9,FALSE)),"",VLOOKUP(A22,'[1]Z04 支出决算表(财决04表)'!$A$10:$J$500,9,FALSE))</f>
        <v>0</v>
      </c>
      <c r="I22" s="136">
        <f>IF(ISERROR(VLOOKUP(A22,'[1]Z04 支出决算表(财决04表)'!$A$10:$J$500,10,FALSE)),"",VLOOKUP(A22,'[1]Z04 支出决算表(财决04表)'!$A$10:$J$500,10,FALSE))</f>
        <v>0</v>
      </c>
      <c r="J22" s="147" t="str">
        <f>'[1]Z04 支出决算表(财决04表)'!$A21</f>
        <v>22102</v>
      </c>
      <c r="K22" s="148">
        <f>'[1]Z04 支出决算表(财决04表)'!$E21</f>
        <v>17.71</v>
      </c>
      <c r="L22" s="125">
        <f t="shared" si="1"/>
        <v>22</v>
      </c>
    </row>
    <row r="23" spans="1:12" ht="22.75" customHeight="1">
      <c r="A23" s="133" t="str">
        <f t="shared" si="0"/>
        <v>2210201</v>
      </c>
      <c r="B23" s="134"/>
      <c r="C23" s="135" t="str">
        <f>IF(ISERROR(VLOOKUP(A23,'[1]Z04 支出决算表(财决04表)'!$A$10:$J$500,4,FALSE)),"",VLOOKUP(A23,'[1]Z04 支出决算表(财决04表)'!$A$10:$J$500,4,FALSE))</f>
        <v xml:space="preserve">  住房公积金</v>
      </c>
      <c r="D23" s="136">
        <f>IF(ISERROR(VLOOKUP(A23,'[1]Z04 支出决算表(财决04表)'!$A$10:$J$500,5,FALSE)),"",VLOOKUP(A23,'[1]Z04 支出决算表(财决04表)'!$A$10:$J$500,5,FALSE))</f>
        <v>17.71</v>
      </c>
      <c r="E23" s="136">
        <f>IF(ISERROR(VLOOKUP(A23,'[1]Z04 支出决算表(财决04表)'!$A$10:$J$500,6,FALSE)),"",VLOOKUP(A23,'[1]Z04 支出决算表(财决04表)'!$A$10:$J$500,6,FALSE))</f>
        <v>17.71</v>
      </c>
      <c r="F23" s="136">
        <f>IF(ISERROR(VLOOKUP(A23,'[1]Z04 支出决算表(财决04表)'!$A$10:$J$500,7,FALSE)),"",VLOOKUP(A23,'[1]Z04 支出决算表(财决04表)'!$A$10:$J$500,7,FALSE))</f>
        <v>0</v>
      </c>
      <c r="G23" s="136">
        <f>IF(ISERROR(VLOOKUP(A23,'[1]Z04 支出决算表(财决04表)'!$A$10:$J$500,8,FALSE)),"",VLOOKUP(A23,'[1]Z04 支出决算表(财决04表)'!$A$10:$J$500,8,FALSE))</f>
        <v>0</v>
      </c>
      <c r="H23" s="136">
        <f>IF(ISERROR(VLOOKUP(A23,'[1]Z04 支出决算表(财决04表)'!$A$10:$J$500,9,FALSE)),"",VLOOKUP(A23,'[1]Z04 支出决算表(财决04表)'!$A$10:$J$500,9,FALSE))</f>
        <v>0</v>
      </c>
      <c r="I23" s="136">
        <f>IF(ISERROR(VLOOKUP(A23,'[1]Z04 支出决算表(财决04表)'!$A$10:$J$500,10,FALSE)),"",VLOOKUP(A23,'[1]Z04 支出决算表(财决04表)'!$A$10:$J$500,10,FALSE))</f>
        <v>0</v>
      </c>
      <c r="J23" s="147" t="str">
        <f>'[1]Z04 支出决算表(财决04表)'!$A22</f>
        <v>2210201</v>
      </c>
      <c r="K23" s="148">
        <f>'[1]Z04 支出决算表(财决04表)'!$E22</f>
        <v>17.71</v>
      </c>
      <c r="L23" s="125">
        <f t="shared" si="1"/>
        <v>23</v>
      </c>
    </row>
    <row r="24" spans="1:12" ht="22.75" customHeight="1">
      <c r="A24" s="133" t="str">
        <f t="shared" si="0"/>
        <v/>
      </c>
      <c r="B24" s="134"/>
      <c r="C24" s="135" t="str">
        <f>IF(ISERROR(VLOOKUP(A24,'[1]Z04 支出决算表(财决04表)'!$A$10:$J$500,4,FALSE)),"",VLOOKUP(A24,'[1]Z04 支出决算表(财决04表)'!$A$10:$J$500,4,FALSE))</f>
        <v/>
      </c>
      <c r="D24" s="136" t="str">
        <f>IF(ISERROR(VLOOKUP(A24,'[1]Z04 支出决算表(财决04表)'!$A$10:$J$500,5,FALSE)),"",VLOOKUP(A24,'[1]Z04 支出决算表(财决04表)'!$A$10:$J$500,5,FALSE))</f>
        <v/>
      </c>
      <c r="E24" s="136" t="str">
        <f>IF(ISERROR(VLOOKUP(A24,'[1]Z04 支出决算表(财决04表)'!$A$10:$J$500,6,FALSE)),"",VLOOKUP(A24,'[1]Z04 支出决算表(财决04表)'!$A$10:$J$500,6,FALSE))</f>
        <v/>
      </c>
      <c r="F24" s="136" t="str">
        <f>IF(ISERROR(VLOOKUP(A24,'[1]Z04 支出决算表(财决04表)'!$A$10:$J$500,7,FALSE)),"",VLOOKUP(A24,'[1]Z04 支出决算表(财决04表)'!$A$10:$J$500,7,FALSE))</f>
        <v/>
      </c>
      <c r="G24" s="136" t="str">
        <f>IF(ISERROR(VLOOKUP(A24,'[1]Z04 支出决算表(财决04表)'!$A$10:$J$500,8,FALSE)),"",VLOOKUP(A24,'[1]Z04 支出决算表(财决04表)'!$A$10:$J$500,8,FALSE))</f>
        <v/>
      </c>
      <c r="H24" s="136" t="str">
        <f>IF(ISERROR(VLOOKUP(A24,'[1]Z04 支出决算表(财决04表)'!$A$10:$J$500,9,FALSE)),"",VLOOKUP(A24,'[1]Z04 支出决算表(财决04表)'!$A$10:$J$500,9,FALSE))</f>
        <v/>
      </c>
      <c r="I24" s="136" t="str">
        <f>IF(ISERROR(VLOOKUP(A24,'[1]Z04 支出决算表(财决04表)'!$A$10:$J$500,10,FALSE)),"",VLOOKUP(A24,'[1]Z04 支出决算表(财决04表)'!$A$10:$J$500,10,FALSE))</f>
        <v/>
      </c>
      <c r="J24" s="147">
        <f>'[1]Z04 支出决算表(财决04表)'!$A23</f>
        <v>0</v>
      </c>
      <c r="K24" s="148">
        <f>'[1]Z04 支出决算表(财决04表)'!$E23</f>
        <v>0</v>
      </c>
      <c r="L24" s="125" t="str">
        <f t="shared" si="1"/>
        <v/>
      </c>
    </row>
    <row r="25" spans="1:12" ht="22.75" customHeight="1">
      <c r="A25" s="133" t="str">
        <f t="shared" si="0"/>
        <v/>
      </c>
      <c r="B25" s="134"/>
      <c r="C25" s="135" t="str">
        <f>IF(ISERROR(VLOOKUP(A25,'[1]Z04 支出决算表(财决04表)'!$A$10:$J$500,4,FALSE)),"",VLOOKUP(A25,'[1]Z04 支出决算表(财决04表)'!$A$10:$J$500,4,FALSE))</f>
        <v/>
      </c>
      <c r="D25" s="136" t="str">
        <f>IF(ISERROR(VLOOKUP(A25,'[1]Z04 支出决算表(财决04表)'!$A$10:$J$500,5,FALSE)),"",VLOOKUP(A25,'[1]Z04 支出决算表(财决04表)'!$A$10:$J$500,5,FALSE))</f>
        <v/>
      </c>
      <c r="E25" s="136" t="str">
        <f>IF(ISERROR(VLOOKUP(A25,'[1]Z04 支出决算表(财决04表)'!$A$10:$J$500,6,FALSE)),"",VLOOKUP(A25,'[1]Z04 支出决算表(财决04表)'!$A$10:$J$500,6,FALSE))</f>
        <v/>
      </c>
      <c r="F25" s="136" t="str">
        <f>IF(ISERROR(VLOOKUP(A25,'[1]Z04 支出决算表(财决04表)'!$A$10:$J$500,7,FALSE)),"",VLOOKUP(A25,'[1]Z04 支出决算表(财决04表)'!$A$10:$J$500,7,FALSE))</f>
        <v/>
      </c>
      <c r="G25" s="136" t="str">
        <f>IF(ISERROR(VLOOKUP(A25,'[1]Z04 支出决算表(财决04表)'!$A$10:$J$500,8,FALSE)),"",VLOOKUP(A25,'[1]Z04 支出决算表(财决04表)'!$A$10:$J$500,8,FALSE))</f>
        <v/>
      </c>
      <c r="H25" s="136" t="str">
        <f>IF(ISERROR(VLOOKUP(A25,'[1]Z04 支出决算表(财决04表)'!$A$10:$J$500,9,FALSE)),"",VLOOKUP(A25,'[1]Z04 支出决算表(财决04表)'!$A$10:$J$500,9,FALSE))</f>
        <v/>
      </c>
      <c r="I25" s="136" t="str">
        <f>IF(ISERROR(VLOOKUP(A25,'[1]Z04 支出决算表(财决04表)'!$A$10:$J$500,10,FALSE)),"",VLOOKUP(A25,'[1]Z04 支出决算表(财决04表)'!$A$10:$J$500,10,FALSE))</f>
        <v/>
      </c>
      <c r="J25" s="147">
        <f>'[1]Z04 支出决算表(财决04表)'!$A24</f>
        <v>0</v>
      </c>
      <c r="K25" s="148">
        <f>'[1]Z04 支出决算表(财决04表)'!$E24</f>
        <v>0</v>
      </c>
      <c r="L25" s="125" t="str">
        <f t="shared" si="1"/>
        <v/>
      </c>
    </row>
    <row r="26" spans="1:12" ht="22.75"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75"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75"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5"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5"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5"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5"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5"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5"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5"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5"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5"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5"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5"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5"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5"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5"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5"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5"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5"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5"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5"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5"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5"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5"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5"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5"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5"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5"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5"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5"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5"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5"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5"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5"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5"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5"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5"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5"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5"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5"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5"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5"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5"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5"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5"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5"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5"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5"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5"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5"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5"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5"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5"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5"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5"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5"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5"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5"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5"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5"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5"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5"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5"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5"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5"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5"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5"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5"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5"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5"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5"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5"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5"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5"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5"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5"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5"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5"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5"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5"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5"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5"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5"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5"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5"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5"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5"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5"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5"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5"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5"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5"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5"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5"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5"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5"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5"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5"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5"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5"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5"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5"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5"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5"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5"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5"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5"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5"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5"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5"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5"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5"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5"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5"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5"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5"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5"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5"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5"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5"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5"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5"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5"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5"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5"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5"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5"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5"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5"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5"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5"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5"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5"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5"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5"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5"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5"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5"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5"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5"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5"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5"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5"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5"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5"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5"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5"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5"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5"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5"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5"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5"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5"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5"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5"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5"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5"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5"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5"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5"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5"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5"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5"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5"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5"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5"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5"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5"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5"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5"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5"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5"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5"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5"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5"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5"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5"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5"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5"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5"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5"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5"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5"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5"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5"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5"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5"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5"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5"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5"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5"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5"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5"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5"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5"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5"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5"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5"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5"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5"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5"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5"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5"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5"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5"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5"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5"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5"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5"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5"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5"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5"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5"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5"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5"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5"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5"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5"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5"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5"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5"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5"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5"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5"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5"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5"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5"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5"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5"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5"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5"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5"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5"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5"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5"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5"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5"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5"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5"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5"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5"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5"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5"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5"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5"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5"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5"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5"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5"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5"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5"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5"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5"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5"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5"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5"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5"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5"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5"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5"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5"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5"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5"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5"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5"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5"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5"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5"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5"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5"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5"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5"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9:C9"/>
    <mergeCell ref="A10:C10"/>
    <mergeCell ref="C7:C8"/>
    <mergeCell ref="D6:D8"/>
    <mergeCell ref="E6:E8"/>
    <mergeCell ref="G6:G8"/>
    <mergeCell ref="H6:H8"/>
    <mergeCell ref="I6:I8"/>
    <mergeCell ref="A7:B8"/>
    <mergeCell ref="A1:I1"/>
    <mergeCell ref="A6:C6"/>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5"/>
  <cols>
    <col min="1" max="1" width="30" style="5" customWidth="1"/>
    <col min="2" max="2" width="4" style="5" customWidth="1"/>
    <col min="3" max="3" width="13.08203125" style="5" customWidth="1"/>
    <col min="4" max="4" width="34.25" style="5" customWidth="1"/>
    <col min="5" max="5" width="3.58203125" style="5" customWidth="1"/>
    <col min="6" max="7" width="17.08203125" style="5" customWidth="1"/>
    <col min="8" max="8" width="12.58203125" style="5" customWidth="1"/>
    <col min="9" max="16384" width="9" style="5"/>
  </cols>
  <sheetData>
    <row r="1" spans="1:8" s="104" customFormat="1" ht="26.25" customHeight="1">
      <c r="A1" s="214" t="s">
        <v>353</v>
      </c>
      <c r="B1" s="214"/>
      <c r="C1" s="214"/>
      <c r="D1" s="214"/>
      <c r="E1" s="214"/>
      <c r="F1" s="214"/>
      <c r="G1" s="214"/>
      <c r="H1" s="214"/>
    </row>
    <row r="2" spans="1:8" ht="19.5" customHeight="1">
      <c r="A2" s="106"/>
      <c r="B2" s="106"/>
      <c r="C2" s="106"/>
      <c r="D2" s="106"/>
      <c r="E2" s="106"/>
      <c r="F2" s="106"/>
      <c r="G2" s="106"/>
      <c r="H2" s="24" t="s">
        <v>344</v>
      </c>
    </row>
    <row r="3" spans="1:8" ht="15" customHeight="1">
      <c r="A3" s="9" t="str">
        <f>'01收入支出决算总表'!A3</f>
        <v>部门：沅江市园林管理处</v>
      </c>
      <c r="B3" s="106"/>
      <c r="C3" s="106"/>
      <c r="D3" s="106"/>
      <c r="E3" s="106"/>
      <c r="F3" s="106"/>
      <c r="G3" s="106"/>
      <c r="H3" s="24" t="s">
        <v>2</v>
      </c>
    </row>
    <row r="4" spans="1:8" s="41" customFormat="1" ht="15.75" customHeight="1">
      <c r="A4" s="215" t="s">
        <v>3</v>
      </c>
      <c r="B4" s="216"/>
      <c r="C4" s="216"/>
      <c r="D4" s="215" t="s">
        <v>4</v>
      </c>
      <c r="E4" s="216"/>
      <c r="F4" s="216"/>
      <c r="G4" s="216"/>
      <c r="H4" s="216"/>
    </row>
    <row r="5" spans="1:8" s="41" customFormat="1" ht="27" customHeight="1">
      <c r="A5" s="208" t="s">
        <v>5</v>
      </c>
      <c r="B5" s="208" t="s">
        <v>6</v>
      </c>
      <c r="C5" s="108" t="s">
        <v>77</v>
      </c>
      <c r="D5" s="208" t="s">
        <v>5</v>
      </c>
      <c r="E5" s="208" t="s">
        <v>6</v>
      </c>
      <c r="F5" s="108" t="s">
        <v>46</v>
      </c>
      <c r="G5" s="109" t="s">
        <v>78</v>
      </c>
      <c r="H5" s="109" t="s">
        <v>79</v>
      </c>
    </row>
    <row r="6" spans="1:8" s="41" customFormat="1" ht="12" customHeight="1">
      <c r="A6" s="202" t="s">
        <v>8</v>
      </c>
      <c r="B6" s="107"/>
      <c r="C6" s="202" t="s">
        <v>9</v>
      </c>
      <c r="D6" s="202" t="s">
        <v>8</v>
      </c>
      <c r="E6" s="107"/>
      <c r="F6" s="110">
        <v>2</v>
      </c>
      <c r="G6" s="110">
        <v>3</v>
      </c>
      <c r="H6" s="110">
        <v>4</v>
      </c>
    </row>
    <row r="7" spans="1:8" s="41" customFormat="1" ht="12" customHeight="1">
      <c r="A7" s="209" t="s">
        <v>80</v>
      </c>
      <c r="B7" s="203" t="s">
        <v>9</v>
      </c>
      <c r="C7" s="112">
        <f>'[1]Z01_1 财政拨款收入支出决算总表(财决01-1表)'!$E8</f>
        <v>544.15</v>
      </c>
      <c r="D7" s="113" t="str">
        <f t="array" ref="D7">INDEX('[1]Z01_1 财政拨款收入支出决算总表(财决01-1表)'!F$1:F$65536,SMALL(IF('[1]Z01_1 财政拨款收入支出决算总表(财决01-1表)'!$N$8:$N$30&gt;0,ROW($7:$29),4^8),ROW('[1]Z01_1 财政拨款收入支出决算总表(财决01-1表)'!F1)))&amp;""</f>
        <v>十、节能环保支出</v>
      </c>
      <c r="E7" s="114">
        <v>31</v>
      </c>
      <c r="F7" s="115">
        <f>IF(ISERROR(VLOOKUP(D7,'[1]Z01_1 财政拨款收入支出决算总表(财决01-1表)'!$F$8:$P$30,9,FALSE)),"",VLOOKUP(D7,'[1]Z01_1 财政拨款收入支出决算总表(财决01-1表)'!$F$8:$P$30,9,FALSE))</f>
        <v>0</v>
      </c>
      <c r="G7" s="115">
        <f>IF(ISERROR(VLOOKUP(D7,'[1]Z01_1 财政拨款收入支出决算总表(财决01-1表)'!$F$8:$P$30,10,FALSE)),"",VLOOKUP(D7,'[1]Z01_1 财政拨款收入支出决算总表(财决01-1表)'!$F$8:$P$30,10,FALSE))</f>
        <v>0</v>
      </c>
      <c r="H7" s="116">
        <f>IF(ISERROR(VLOOKUP(D7,'[1]Z01_1 财政拨款收入支出决算总表(财决01-1表)'!$F$8:$P$30,11,FALSE)),"",VLOOKUP(D7,'[1]Z01_1 财政拨款收入支出决算总表(财决01-1表)'!$F$8:$P$30,11,FALSE))</f>
        <v>0</v>
      </c>
    </row>
    <row r="8" spans="1:8" s="41" customFormat="1" ht="12" customHeight="1">
      <c r="A8" s="113" t="s">
        <v>81</v>
      </c>
      <c r="B8" s="203" t="s">
        <v>10</v>
      </c>
      <c r="C8" s="112">
        <f>'[1]Z01_1 财政拨款收入支出决算总表(财决01-1表)'!$E9</f>
        <v>460</v>
      </c>
      <c r="D8" s="113" t="str">
        <f t="array" ref="D8">INDEX('[1]Z01_1 财政拨款收入支出决算总表(财决01-1表)'!F$1:F$65536,SMALL(IF('[1]Z01_1 财政拨款收入支出决算总表(财决01-1表)'!$N$8:$N$30&gt;0,ROW($8:$30),4^8),ROW('[1]Z01_1 财政拨款收入支出决算总表(财决01-1表)'!F1)))&amp;""</f>
        <v>十一、城乡社区支出</v>
      </c>
      <c r="E8" s="114">
        <v>32</v>
      </c>
      <c r="F8" s="115">
        <f>IF(ISERROR(VLOOKUP(D8,'[1]Z01_1 财政拨款收入支出决算总表(财决01-1表)'!$F$8:$P$30,9,FALSE)),"",VLOOKUP(D8,'[1]Z01_1 财政拨款收入支出决算总表(财决01-1表)'!$F$8:$P$30,9,FALSE))</f>
        <v>1024.9100000000001</v>
      </c>
      <c r="G8" s="115">
        <f>IF(ISERROR(VLOOKUP(D8,'[1]Z01_1 财政拨款收入支出决算总表(财决01-1表)'!$F$8:$P$30,10,FALSE)),"",VLOOKUP(D8,'[1]Z01_1 财政拨款收入支出决算总表(财决01-1表)'!$F$8:$P$30,10,FALSE))</f>
        <v>564.91</v>
      </c>
      <c r="H8" s="116">
        <f>IF(ISERROR(VLOOKUP(D8,'[1]Z01_1 财政拨款收入支出决算总表(财决01-1表)'!$F$8:$P$30,11,FALSE)),"",VLOOKUP(D8,'[1]Z01_1 财政拨款收入支出决算总表(财决01-1表)'!$F$8:$P$30,11,FALSE))</f>
        <v>460</v>
      </c>
    </row>
    <row r="9" spans="1:8" s="41" customFormat="1" ht="12" customHeight="1">
      <c r="A9" s="113"/>
      <c r="B9" s="203" t="s">
        <v>14</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十九、住房保障支出</v>
      </c>
      <c r="E9" s="114">
        <v>33</v>
      </c>
      <c r="F9" s="115">
        <f>IF(ISERROR(VLOOKUP(D9,'[1]Z01_1 财政拨款收入支出决算总表(财决01-1表)'!$F$8:$P$30,9,FALSE)),"",VLOOKUP(D9,'[1]Z01_1 财政拨款收入支出决算总表(财决01-1表)'!$F$8:$P$30,9,FALSE))</f>
        <v>17.71</v>
      </c>
      <c r="G9" s="115">
        <f>IF(ISERROR(VLOOKUP(D9,'[1]Z01_1 财政拨款收入支出决算总表(财决01-1表)'!$F$8:$P$30,10,FALSE)),"",VLOOKUP(D9,'[1]Z01_1 财政拨款收入支出决算总表(财决01-1表)'!$F$8:$P$30,10,FALSE))</f>
        <v>17.71</v>
      </c>
      <c r="H9" s="116">
        <f>IF(ISERROR(VLOOKUP(D9,'[1]Z01_1 财政拨款收入支出决算总表(财决01-1表)'!$F$8:$P$30,11,FALSE)),"",VLOOKUP(D9,'[1]Z01_1 财政拨款收入支出决算总表(财决01-1表)'!$F$8:$P$30,11,FALSE))</f>
        <v>0</v>
      </c>
    </row>
    <row r="10" spans="1:8" s="41" customFormat="1" ht="12" customHeight="1">
      <c r="A10" s="113"/>
      <c r="B10" s="203" t="s">
        <v>16</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
      </c>
      <c r="E10" s="114">
        <v>34</v>
      </c>
      <c r="F10" s="115" t="str">
        <f>IF(ISERROR(VLOOKUP(D10,'[1]Z01_1 财政拨款收入支出决算总表(财决01-1表)'!$F$8:$P$30,9,FALSE)),"",VLOOKUP(D10,'[1]Z01_1 财政拨款收入支出决算总表(财决01-1表)'!$F$8:$P$30,9,FALSE))</f>
        <v/>
      </c>
      <c r="G10" s="115" t="str">
        <f>IF(ISERROR(VLOOKUP(D10,'[1]Z01_1 财政拨款收入支出决算总表(财决01-1表)'!$F$8:$P$30,10,FALSE)),"",VLOOKUP(D10,'[1]Z01_1 财政拨款收入支出决算总表(财决01-1表)'!$F$8:$P$30,10,FALSE))</f>
        <v/>
      </c>
      <c r="H10" s="116" t="str">
        <f>IF(ISERROR(VLOOKUP(D10,'[1]Z01_1 财政拨款收入支出决算总表(财决01-1表)'!$F$8:$P$30,11,FALSE)),"",VLOOKUP(D10,'[1]Z01_1 财政拨款收入支出决算总表(财决01-1表)'!$F$8:$P$30,11,FALSE))</f>
        <v/>
      </c>
    </row>
    <row r="11" spans="1:8" s="41" customFormat="1" ht="12" customHeight="1">
      <c r="A11" s="113"/>
      <c r="B11" s="203" t="s">
        <v>18</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3" t="s">
        <v>20</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22</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23</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24</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25</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26</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27</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28</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29</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30</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31</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32</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33</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34</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35</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36</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37</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38</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57</v>
      </c>
      <c r="B30" s="203" t="s">
        <v>40</v>
      </c>
      <c r="C30" s="112">
        <f>'[1]Z01_1 财政拨款收入支出决算总表(财决01-1表)'!$E33</f>
        <v>1004.15</v>
      </c>
      <c r="D30" s="210" t="s">
        <v>71</v>
      </c>
      <c r="E30" s="114">
        <v>54</v>
      </c>
      <c r="F30" s="117">
        <f>'[1]Z01_1 财政拨款收入支出决算总表(财决01-1表)'!$N33</f>
        <v>1042.6199999999999</v>
      </c>
      <c r="G30" s="117">
        <f>'[1]Z01_1 财政拨款收入支出决算总表(财决01-1表)'!$O33</f>
        <v>582.62</v>
      </c>
      <c r="H30" s="118">
        <f>'[1]Z01_1 财政拨款收入支出决算总表(财决01-1表)'!$P33</f>
        <v>460</v>
      </c>
    </row>
    <row r="31" spans="1:8" s="41" customFormat="1" ht="12" customHeight="1">
      <c r="A31" s="119" t="s">
        <v>82</v>
      </c>
      <c r="B31" s="203" t="s">
        <v>45</v>
      </c>
      <c r="C31" s="112">
        <f>'[1]Z01_1 财政拨款收入支出决算总表(财决01-1表)'!$E34</f>
        <v>57.93</v>
      </c>
      <c r="D31" s="119" t="s">
        <v>83</v>
      </c>
      <c r="E31" s="114">
        <v>56</v>
      </c>
      <c r="F31" s="117">
        <f>'[1]Z01_1 财政拨款收入支出决算总表(财决01-1表)'!$N34</f>
        <v>19.45</v>
      </c>
      <c r="G31" s="117">
        <f>'[1]Z01_1 财政拨款收入支出决算总表(财决01-1表)'!$O34</f>
        <v>19.45</v>
      </c>
      <c r="H31" s="118">
        <f>'[1]Z01_1 财政拨款收入支出决算总表(财决01-1表)'!$P34</f>
        <v>0</v>
      </c>
    </row>
    <row r="32" spans="1:8" s="41" customFormat="1" ht="12" customHeight="1">
      <c r="A32" s="119" t="s">
        <v>84</v>
      </c>
      <c r="B32" s="203" t="s">
        <v>47</v>
      </c>
      <c r="C32" s="112">
        <f>'[1]Z01_1 财政拨款收入支出决算总表(财决01-1表)'!$E35</f>
        <v>57.93</v>
      </c>
      <c r="D32" s="111"/>
      <c r="E32" s="114">
        <v>57</v>
      </c>
      <c r="F32" s="115"/>
      <c r="G32" s="115"/>
      <c r="H32" s="120"/>
    </row>
    <row r="33" spans="1:8" s="41" customFormat="1" ht="12" customHeight="1">
      <c r="A33" s="119" t="s">
        <v>85</v>
      </c>
      <c r="B33" s="203" t="s">
        <v>86</v>
      </c>
      <c r="C33" s="112">
        <f>'[1]Z01_1 财政拨款收入支出决算总表(财决01-1表)'!$E36</f>
        <v>0</v>
      </c>
      <c r="D33" s="111"/>
      <c r="E33" s="114">
        <v>58</v>
      </c>
      <c r="F33" s="115"/>
      <c r="G33" s="115"/>
      <c r="H33" s="120"/>
    </row>
    <row r="34" spans="1:8" ht="12" customHeight="1">
      <c r="A34" s="205" t="s">
        <v>46</v>
      </c>
      <c r="B34" s="203" t="s">
        <v>87</v>
      </c>
      <c r="C34" s="112">
        <f>'[1]Z01_1 财政拨款收入支出决算总表(财决01-1表)'!$E37</f>
        <v>1062.07</v>
      </c>
      <c r="D34" s="205" t="s">
        <v>46</v>
      </c>
      <c r="E34" s="114">
        <v>60</v>
      </c>
      <c r="F34" s="117">
        <f>'[1]Z01_1 财政拨款收入支出决算总表(财决01-1表)'!$Y$37</f>
        <v>1062.07</v>
      </c>
      <c r="G34" s="117">
        <f>'[1]Z01_1 财政拨款收入支出决算总表(财决01-1表)'!$Z$37</f>
        <v>602.07000000000005</v>
      </c>
      <c r="H34" s="118">
        <f>'[1]Z01_1 财政拨款收入支出决算总表(财决01-1表)'!$AA$37</f>
        <v>460</v>
      </c>
    </row>
    <row r="35" spans="1:8" s="105" customFormat="1" ht="12" customHeight="1">
      <c r="A35" s="14" t="s">
        <v>88</v>
      </c>
    </row>
    <row r="36" spans="1:8" ht="12" customHeight="1">
      <c r="A36" s="15" t="s">
        <v>89</v>
      </c>
    </row>
    <row r="37" spans="1:8" ht="12" customHeight="1">
      <c r="A37" s="121" t="s">
        <v>90</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F11" sqref="F11"/>
    </sheetView>
  </sheetViews>
  <sheetFormatPr defaultColWidth="9" defaultRowHeight="15"/>
  <cols>
    <col min="1" max="2" width="6.58203125" style="6" customWidth="1"/>
    <col min="3" max="3" width="30.25" style="88" customWidth="1"/>
    <col min="4" max="6" width="22.58203125" style="6" customWidth="1"/>
    <col min="7" max="7" width="9" style="89"/>
    <col min="8" max="8" width="10.75" style="89" bestFit="1" customWidth="1"/>
    <col min="9" max="10" width="9" style="89"/>
    <col min="11" max="12" width="9.08203125" style="89" bestFit="1" customWidth="1"/>
    <col min="13" max="13" width="9" style="89"/>
    <col min="14" max="14" width="9" style="4"/>
    <col min="15" max="16384" width="9" style="6"/>
  </cols>
  <sheetData>
    <row r="1" spans="1:24" s="1" customFormat="1" ht="30" customHeight="1">
      <c r="A1" s="232" t="s">
        <v>352</v>
      </c>
      <c r="B1" s="232"/>
      <c r="C1" s="232"/>
      <c r="D1" s="232"/>
      <c r="E1" s="232"/>
      <c r="F1" s="232"/>
      <c r="G1" s="90"/>
      <c r="H1" s="91"/>
      <c r="I1" s="91"/>
      <c r="J1" s="91"/>
      <c r="K1" s="91"/>
      <c r="L1" s="91"/>
      <c r="M1" s="91" t="str">
        <f>"a1:"&amp;"f"&amp;MAX(L11:L500)</f>
        <v>a1:f19</v>
      </c>
    </row>
    <row r="2" spans="1:24" s="2" customFormat="1" ht="14.25" customHeight="1">
      <c r="A2" s="92" t="str">
        <f>'01收入支出决算总表'!A3</f>
        <v>部门：沅江市园林管理处</v>
      </c>
      <c r="B2" s="10"/>
      <c r="C2" s="10"/>
      <c r="F2" s="93" t="s">
        <v>345</v>
      </c>
      <c r="G2" s="90"/>
      <c r="H2" s="94"/>
      <c r="I2" s="94"/>
      <c r="J2" s="94"/>
      <c r="K2" s="94"/>
      <c r="L2" s="94"/>
      <c r="M2" s="94"/>
    </row>
    <row r="3" spans="1:24" s="2" customFormat="1" ht="15" customHeight="1">
      <c r="A3" s="92"/>
      <c r="B3" s="10"/>
      <c r="C3" s="10"/>
      <c r="D3" s="12"/>
      <c r="E3" s="12"/>
      <c r="F3" s="93" t="s">
        <v>2</v>
      </c>
      <c r="G3" s="90"/>
      <c r="H3" s="94"/>
      <c r="I3" s="94"/>
      <c r="J3" s="94"/>
      <c r="K3" s="94"/>
      <c r="L3" s="94"/>
      <c r="M3" s="100" t="s">
        <v>91</v>
      </c>
    </row>
    <row r="4" spans="1:24" s="2" customFormat="1" ht="15" customHeight="1">
      <c r="A4" s="95" t="s">
        <v>357</v>
      </c>
      <c r="B4" s="10"/>
      <c r="C4" s="10"/>
      <c r="D4" s="12"/>
      <c r="E4" s="12" t="s">
        <v>92</v>
      </c>
      <c r="F4" s="93"/>
      <c r="G4" s="90"/>
      <c r="H4" s="94"/>
      <c r="I4" s="94"/>
      <c r="J4" s="94"/>
      <c r="K4" s="94"/>
      <c r="L4" s="94"/>
      <c r="M4" s="94"/>
    </row>
    <row r="5" spans="1:24" s="2" customFormat="1" ht="15" customHeight="1">
      <c r="A5" s="15" t="s">
        <v>49</v>
      </c>
      <c r="B5" s="10"/>
      <c r="C5" s="10"/>
      <c r="D5" s="12"/>
      <c r="E5" s="16" t="s">
        <v>93</v>
      </c>
      <c r="F5" s="93"/>
      <c r="G5" s="90"/>
      <c r="H5" s="94"/>
      <c r="I5" s="94"/>
      <c r="J5" s="94"/>
      <c r="K5" s="94"/>
      <c r="L5" s="94"/>
      <c r="M5" s="94"/>
    </row>
    <row r="6" spans="1:24" s="3" customFormat="1" ht="20.25" customHeight="1">
      <c r="A6" s="233" t="s">
        <v>94</v>
      </c>
      <c r="B6" s="233"/>
      <c r="C6" s="233"/>
      <c r="D6" s="237" t="s">
        <v>71</v>
      </c>
      <c r="E6" s="237" t="s">
        <v>95</v>
      </c>
      <c r="F6" s="237" t="s">
        <v>73</v>
      </c>
      <c r="G6" s="96"/>
      <c r="H6" s="96"/>
      <c r="I6" s="96"/>
      <c r="J6" s="96"/>
      <c r="K6" s="96"/>
      <c r="L6" s="96"/>
      <c r="M6" s="96"/>
    </row>
    <row r="7" spans="1:24" s="3" customFormat="1" ht="10" customHeight="1">
      <c r="A7" s="233" t="s">
        <v>96</v>
      </c>
      <c r="B7" s="233"/>
      <c r="C7" s="236" t="s">
        <v>65</v>
      </c>
      <c r="D7" s="237"/>
      <c r="E7" s="237"/>
      <c r="F7" s="237"/>
      <c r="G7" s="96"/>
      <c r="H7" s="96"/>
      <c r="I7" s="96"/>
      <c r="J7" s="96"/>
      <c r="K7" s="96"/>
      <c r="L7" s="96"/>
      <c r="M7" s="234"/>
      <c r="N7" s="235"/>
      <c r="O7" s="235"/>
      <c r="P7" s="235"/>
      <c r="Q7" s="235"/>
      <c r="R7" s="235"/>
      <c r="S7" s="235"/>
      <c r="T7" s="235"/>
      <c r="U7" s="235"/>
      <c r="V7" s="235"/>
      <c r="W7" s="235"/>
      <c r="X7" s="235"/>
    </row>
    <row r="8" spans="1:24" s="3" customFormat="1" ht="10"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10"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49999999999999" customHeight="1">
      <c r="A10" s="233" t="s">
        <v>66</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49999999999999" customHeight="1">
      <c r="A11" s="233" t="s">
        <v>46</v>
      </c>
      <c r="B11" s="233"/>
      <c r="C11" s="233"/>
      <c r="D11" s="97">
        <f>'[1]Z07 一般公共预算财政拨款收入支出决算表(财决07表)'!K9</f>
        <v>582.62</v>
      </c>
      <c r="E11" s="97">
        <f>'[1]Z07 一般公共预算财政拨款收入支出决算表(财决07表)'!L9</f>
        <v>320.57</v>
      </c>
      <c r="F11" s="97">
        <f>'[1]Z07 一般公共预算财政拨款收入支出决算表(财决07表)'!O9</f>
        <v>262.05</v>
      </c>
      <c r="G11" s="96"/>
      <c r="H11" s="96"/>
      <c r="I11" s="96"/>
      <c r="J11" s="96"/>
      <c r="K11" s="96"/>
      <c r="L11" s="96">
        <f>ROW()</f>
        <v>11</v>
      </c>
      <c r="M11" s="96"/>
    </row>
    <row r="12" spans="1:24" s="4" customFormat="1" ht="20.149999999999999" customHeight="1">
      <c r="A12" s="19" t="str">
        <f t="array" ref="A12">INDEX(G:G,SMALL(IF($K$12:$K$500=2,ROW($12:$500),4^8),ROW(G1)))&amp;""</f>
        <v>212</v>
      </c>
      <c r="B12" s="98"/>
      <c r="C12" s="20" t="str">
        <f>IF(ISERROR(VLOOKUP(A12,'[1]Z07 一般公共预算财政拨款收入支出决算表(财决07表)'!$A$10:$T$500,4,FALSE)),"",VLOOKUP(A12,'[1]Z07 一般公共预算财政拨款收入支出决算表(财决07表)'!$A$10:$T$500,4,FALSE))</f>
        <v>城乡社区支出</v>
      </c>
      <c r="D12" s="21">
        <f>IF(ISERROR(VLOOKUP(A12,'[1]Z07 一般公共预算财政拨款收入支出决算表(财决07表)'!$A$10:$T$500,11,FALSE)),"",VLOOKUP(A12,'[1]Z07 一般公共预算财政拨款收入支出决算表(财决07表)'!$A$10:$T$500,11,FALSE))</f>
        <v>564.91</v>
      </c>
      <c r="E12" s="21">
        <f>IF(ISERROR(VLOOKUP(A12,'[1]Z07 一般公共预算财政拨款收入支出决算表(财决07表)'!$A$10:$T$500,12,FALSE)),"",VLOOKUP(A12,'[1]Z07 一般公共预算财政拨款收入支出决算表(财决07表)'!$A$10:$T$500,12,FALSE))</f>
        <v>302.86</v>
      </c>
      <c r="F12" s="21">
        <f>IF(ISERROR(VLOOKUP(A12,'[1]Z07 一般公共预算财政拨款收入支出决算表(财决07表)'!$A$10:$T$500,15,FALSE)),"",VLOOKUP(A12,'[1]Z07 一般公共预算财政拨款收入支出决算表(财决07表)'!$A$10:$T$500,15,FALSE))</f>
        <v>262.05</v>
      </c>
      <c r="G12" s="89" t="str">
        <f>'[1]Z07 一般公共预算财政拨款收入支出决算表(财决07表)'!A10</f>
        <v>212</v>
      </c>
      <c r="H12" s="99">
        <f>'[1]Z07 一般公共预算财政拨款收入支出决算表(财决07表)'!$K10</f>
        <v>564.91</v>
      </c>
      <c r="I12" s="89" t="str">
        <f>IF(G12&gt;0,"1","2")</f>
        <v>1</v>
      </c>
      <c r="J12" s="89" t="str">
        <f>IF(H12&gt;0,"1","2")</f>
        <v>1</v>
      </c>
      <c r="K12" s="89">
        <f>I12+J12</f>
        <v>2</v>
      </c>
      <c r="L12" s="89">
        <f>IF(C12&lt;&gt;"",ROW(),"")</f>
        <v>12</v>
      </c>
      <c r="M12" s="89"/>
    </row>
    <row r="13" spans="1:24" s="4" customFormat="1" ht="20.149999999999999" customHeight="1">
      <c r="A13" s="19" t="str">
        <f t="array" ref="A13">INDEX(G:G,SMALL(IF($K$12:$K$500=2,ROW($12:$500),4^8),ROW(G2)))&amp;""</f>
        <v>21201</v>
      </c>
      <c r="B13" s="98"/>
      <c r="C13" s="20" t="str">
        <f>IF(ISERROR(VLOOKUP(A13,'[1]Z07 一般公共预算财政拨款收入支出决算表(财决07表)'!$A$10:$T$500,4,FALSE)),"",VLOOKUP(A13,'[1]Z07 一般公共预算财政拨款收入支出决算表(财决07表)'!$A$10:$T$500,4,FALSE))</f>
        <v>城乡社区管理事务</v>
      </c>
      <c r="D13" s="21">
        <f>IF(ISERROR(VLOOKUP(A13,'[1]Z07 一般公共预算财政拨款收入支出决算表(财决07表)'!$A$10:$T$500,11,FALSE)),"",VLOOKUP(A13,'[1]Z07 一般公共预算财政拨款收入支出决算表(财决07表)'!$A$10:$T$500,11,FALSE))</f>
        <v>10.5</v>
      </c>
      <c r="E13" s="21">
        <f>IF(ISERROR(VLOOKUP(A13,'[1]Z07 一般公共预算财政拨款收入支出决算表(财决07表)'!$A$10:$T$500,12,FALSE)),"",VLOOKUP(A13,'[1]Z07 一般公共预算财政拨款收入支出决算表(财决07表)'!$A$10:$T$500,12,FALSE))</f>
        <v>10.5</v>
      </c>
      <c r="F13" s="21">
        <f>IF(ISERROR(VLOOKUP(A13,'[1]Z07 一般公共预算财政拨款收入支出决算表(财决07表)'!$A$10:$T$500,15,FALSE)),"",VLOOKUP(A13,'[1]Z07 一般公共预算财政拨款收入支出决算表(财决07表)'!$A$10:$T$500,15,FALSE))</f>
        <v>0</v>
      </c>
      <c r="G13" s="89" t="str">
        <f>'[1]Z07 一般公共预算财政拨款收入支出决算表(财决07表)'!A11</f>
        <v>21201</v>
      </c>
      <c r="H13" s="99">
        <f>'[1]Z07 一般公共预算财政拨款收入支出决算表(财决07表)'!$K11</f>
        <v>10.5</v>
      </c>
      <c r="I13" s="89" t="str">
        <f t="shared" ref="I13:I76" si="0">IF(G13&gt;0,"1","2")</f>
        <v>1</v>
      </c>
      <c r="J13" s="89" t="str">
        <f t="shared" ref="J13:J76" si="1">IF(H13&gt;0,"1","2")</f>
        <v>1</v>
      </c>
      <c r="K13" s="89">
        <f t="shared" ref="K13:K76" si="2">I13+J13</f>
        <v>2</v>
      </c>
      <c r="L13" s="89">
        <f t="shared" ref="L13:L76" si="3">IF(C13&lt;&gt;"",ROW(),"")</f>
        <v>13</v>
      </c>
      <c r="M13" s="89"/>
    </row>
    <row r="14" spans="1:24" s="4" customFormat="1" ht="20.149999999999999" customHeight="1">
      <c r="A14" s="19" t="str">
        <f t="array" ref="A14">INDEX(G:G,SMALL(IF($K$12:$K$500=2,ROW($12:$500),4^8),ROW(G3)))&amp;""</f>
        <v>2120101</v>
      </c>
      <c r="B14" s="98"/>
      <c r="C14" s="20" t="str">
        <f>IF(ISERROR(VLOOKUP(A14,'[1]Z07 一般公共预算财政拨款收入支出决算表(财决07表)'!$A$10:$T$500,4,FALSE)),"",VLOOKUP(A14,'[1]Z07 一般公共预算财政拨款收入支出决算表(财决07表)'!$A$10:$T$500,4,FALSE))</f>
        <v xml:space="preserve">  行政运行</v>
      </c>
      <c r="D14" s="21">
        <f>IF(ISERROR(VLOOKUP(A14,'[1]Z07 一般公共预算财政拨款收入支出决算表(财决07表)'!$A$10:$T$500,11,FALSE)),"",VLOOKUP(A14,'[1]Z07 一般公共预算财政拨款收入支出决算表(财决07表)'!$A$10:$T$500,11,FALSE))</f>
        <v>10.5</v>
      </c>
      <c r="E14" s="21">
        <f>IF(ISERROR(VLOOKUP(A14,'[1]Z07 一般公共预算财政拨款收入支出决算表(财决07表)'!$A$10:$T$500,12,FALSE)),"",VLOOKUP(A14,'[1]Z07 一般公共预算财政拨款收入支出决算表(财决07表)'!$A$10:$T$500,12,FALSE))</f>
        <v>10.5</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2120101</v>
      </c>
      <c r="H14" s="99">
        <f>'[1]Z07 一般公共预算财政拨款收入支出决算表(财决07表)'!$K12</f>
        <v>10.5</v>
      </c>
      <c r="I14" s="89" t="str">
        <f t="shared" si="0"/>
        <v>1</v>
      </c>
      <c r="J14" s="89" t="str">
        <f t="shared" si="1"/>
        <v>1</v>
      </c>
      <c r="K14" s="89">
        <f t="shared" si="2"/>
        <v>2</v>
      </c>
      <c r="L14" s="89">
        <f t="shared" si="3"/>
        <v>14</v>
      </c>
      <c r="M14" s="89"/>
    </row>
    <row r="15" spans="1:24" s="4" customFormat="1" ht="20.149999999999999" customHeight="1">
      <c r="A15" s="19" t="str">
        <f t="array" ref="A15">INDEX(G:G,SMALL(IF($K$12:$K$500=2,ROW($12:$500),4^8),ROW(G4)))&amp;""</f>
        <v>21205</v>
      </c>
      <c r="B15" s="98"/>
      <c r="C15" s="20" t="str">
        <f>IF(ISERROR(VLOOKUP(A15,'[1]Z07 一般公共预算财政拨款收入支出决算表(财决07表)'!$A$10:$T$500,4,FALSE)),"",VLOOKUP(A15,'[1]Z07 一般公共预算财政拨款收入支出决算表(财决07表)'!$A$10:$T$500,4,FALSE))</f>
        <v>城乡社区环境卫生</v>
      </c>
      <c r="D15" s="21">
        <f>IF(ISERROR(VLOOKUP(A15,'[1]Z07 一般公共预算财政拨款收入支出决算表(财决07表)'!$A$10:$T$500,11,FALSE)),"",VLOOKUP(A15,'[1]Z07 一般公共预算财政拨款收入支出决算表(财决07表)'!$A$10:$T$500,11,FALSE))</f>
        <v>554.41</v>
      </c>
      <c r="E15" s="21">
        <f>IF(ISERROR(VLOOKUP(A15,'[1]Z07 一般公共预算财政拨款收入支出决算表(财决07表)'!$A$10:$T$500,12,FALSE)),"",VLOOKUP(A15,'[1]Z07 一般公共预算财政拨款收入支出决算表(财决07表)'!$A$10:$T$500,12,FALSE))</f>
        <v>292.36</v>
      </c>
      <c r="F15" s="21">
        <f>IF(ISERROR(VLOOKUP(A15,'[1]Z07 一般公共预算财政拨款收入支出决算表(财决07表)'!$A$10:$T$500,15,FALSE)),"",VLOOKUP(A15,'[1]Z07 一般公共预算财政拨款收入支出决算表(财决07表)'!$A$10:$T$500,15,FALSE))</f>
        <v>262.05</v>
      </c>
      <c r="G15" s="89" t="str">
        <f>'[1]Z07 一般公共预算财政拨款收入支出决算表(财决07表)'!A13</f>
        <v>21205</v>
      </c>
      <c r="H15" s="99">
        <f>'[1]Z07 一般公共预算财政拨款收入支出决算表(财决07表)'!$K13</f>
        <v>554.41</v>
      </c>
      <c r="I15" s="89" t="str">
        <f t="shared" si="0"/>
        <v>1</v>
      </c>
      <c r="J15" s="89" t="str">
        <f t="shared" si="1"/>
        <v>1</v>
      </c>
      <c r="K15" s="89">
        <f t="shared" si="2"/>
        <v>2</v>
      </c>
      <c r="L15" s="89">
        <f t="shared" si="3"/>
        <v>15</v>
      </c>
      <c r="M15" s="89"/>
    </row>
    <row r="16" spans="1:24" s="4" customFormat="1" ht="20.149999999999999" customHeight="1">
      <c r="A16" s="19" t="str">
        <f t="array" ref="A16">INDEX(G:G,SMALL(IF($K$12:$K$500=2,ROW($12:$500),4^8),ROW(G5)))&amp;""</f>
        <v>2120501</v>
      </c>
      <c r="B16" s="98"/>
      <c r="C16" s="20" t="str">
        <f>IF(ISERROR(VLOOKUP(A16,'[1]Z07 一般公共预算财政拨款收入支出决算表(财决07表)'!$A$10:$T$500,4,FALSE)),"",VLOOKUP(A16,'[1]Z07 一般公共预算财政拨款收入支出决算表(财决07表)'!$A$10:$T$500,4,FALSE))</f>
        <v xml:space="preserve">  城乡社区环境卫生</v>
      </c>
      <c r="D16" s="21">
        <f>IF(ISERROR(VLOOKUP(A16,'[1]Z07 一般公共预算财政拨款收入支出决算表(财决07表)'!$A$10:$T$500,11,FALSE)),"",VLOOKUP(A16,'[1]Z07 一般公共预算财政拨款收入支出决算表(财决07表)'!$A$10:$T$500,11,FALSE))</f>
        <v>554.41</v>
      </c>
      <c r="E16" s="21">
        <f>IF(ISERROR(VLOOKUP(A16,'[1]Z07 一般公共预算财政拨款收入支出决算表(财决07表)'!$A$10:$T$500,12,FALSE)),"",VLOOKUP(A16,'[1]Z07 一般公共预算财政拨款收入支出决算表(财决07表)'!$A$10:$T$500,12,FALSE))</f>
        <v>292.36</v>
      </c>
      <c r="F16" s="21">
        <f>IF(ISERROR(VLOOKUP(A16,'[1]Z07 一般公共预算财政拨款收入支出决算表(财决07表)'!$A$10:$T$500,15,FALSE)),"",VLOOKUP(A16,'[1]Z07 一般公共预算财政拨款收入支出决算表(财决07表)'!$A$10:$T$500,15,FALSE))</f>
        <v>262.05</v>
      </c>
      <c r="G16" s="89" t="str">
        <f>'[1]Z07 一般公共预算财政拨款收入支出决算表(财决07表)'!A14</f>
        <v>2120501</v>
      </c>
      <c r="H16" s="99">
        <f>'[1]Z07 一般公共预算财政拨款收入支出决算表(财决07表)'!$K14</f>
        <v>554.41</v>
      </c>
      <c r="I16" s="89" t="str">
        <f t="shared" si="0"/>
        <v>1</v>
      </c>
      <c r="J16" s="89" t="str">
        <f t="shared" si="1"/>
        <v>1</v>
      </c>
      <c r="K16" s="89">
        <f t="shared" si="2"/>
        <v>2</v>
      </c>
      <c r="L16" s="89">
        <f t="shared" si="3"/>
        <v>16</v>
      </c>
      <c r="M16" s="89"/>
    </row>
    <row r="17" spans="1:13" s="4" customFormat="1" ht="20.149999999999999" customHeight="1">
      <c r="A17" s="19" t="str">
        <f t="array" ref="A17">INDEX(G:G,SMALL(IF($K$12:$K$500=2,ROW($12:$500),4^8),ROW(G6)))&amp;""</f>
        <v>221</v>
      </c>
      <c r="B17" s="98"/>
      <c r="C17" s="20" t="str">
        <f>IF(ISERROR(VLOOKUP(A17,'[1]Z07 一般公共预算财政拨款收入支出决算表(财决07表)'!$A$10:$T$500,4,FALSE)),"",VLOOKUP(A17,'[1]Z07 一般公共预算财政拨款收入支出决算表(财决07表)'!$A$10:$T$500,4,FALSE))</f>
        <v>住房保障支出</v>
      </c>
      <c r="D17" s="21">
        <f>IF(ISERROR(VLOOKUP(A17,'[1]Z07 一般公共预算财政拨款收入支出决算表(财决07表)'!$A$10:$T$500,11,FALSE)),"",VLOOKUP(A17,'[1]Z07 一般公共预算财政拨款收入支出决算表(财决07表)'!$A$10:$T$500,11,FALSE))</f>
        <v>17.71</v>
      </c>
      <c r="E17" s="21">
        <f>IF(ISERROR(VLOOKUP(A17,'[1]Z07 一般公共预算财政拨款收入支出决算表(财决07表)'!$A$10:$T$500,12,FALSE)),"",VLOOKUP(A17,'[1]Z07 一般公共预算财政拨款收入支出决算表(财决07表)'!$A$10:$T$500,12,FALSE))</f>
        <v>17.71</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221</v>
      </c>
      <c r="H17" s="99">
        <f>'[1]Z07 一般公共预算财政拨款收入支出决算表(财决07表)'!$K15</f>
        <v>17.71</v>
      </c>
      <c r="I17" s="89" t="str">
        <f t="shared" si="0"/>
        <v>1</v>
      </c>
      <c r="J17" s="89" t="str">
        <f t="shared" si="1"/>
        <v>1</v>
      </c>
      <c r="K17" s="89">
        <f t="shared" si="2"/>
        <v>2</v>
      </c>
      <c r="L17" s="89">
        <f t="shared" si="3"/>
        <v>17</v>
      </c>
      <c r="M17" s="89"/>
    </row>
    <row r="18" spans="1:13" s="4" customFormat="1" ht="20.149999999999999" customHeight="1">
      <c r="A18" s="19" t="str">
        <f t="array" ref="A18">INDEX(G:G,SMALL(IF($K$12:$K$500=2,ROW($12:$500),4^8),ROW(G7)))&amp;""</f>
        <v>22102</v>
      </c>
      <c r="B18" s="98"/>
      <c r="C18" s="20" t="str">
        <f>IF(ISERROR(VLOOKUP(A18,'[1]Z07 一般公共预算财政拨款收入支出决算表(财决07表)'!$A$10:$T$500,4,FALSE)),"",VLOOKUP(A18,'[1]Z07 一般公共预算财政拨款收入支出决算表(财决07表)'!$A$10:$T$500,4,FALSE))</f>
        <v>住房改革支出</v>
      </c>
      <c r="D18" s="21">
        <f>IF(ISERROR(VLOOKUP(A18,'[1]Z07 一般公共预算财政拨款收入支出决算表(财决07表)'!$A$10:$T$500,11,FALSE)),"",VLOOKUP(A18,'[1]Z07 一般公共预算财政拨款收入支出决算表(财决07表)'!$A$10:$T$500,11,FALSE))</f>
        <v>17.71</v>
      </c>
      <c r="E18" s="21">
        <f>IF(ISERROR(VLOOKUP(A18,'[1]Z07 一般公共预算财政拨款收入支出决算表(财决07表)'!$A$10:$T$500,12,FALSE)),"",VLOOKUP(A18,'[1]Z07 一般公共预算财政拨款收入支出决算表(财决07表)'!$A$10:$T$500,12,FALSE))</f>
        <v>17.71</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22102</v>
      </c>
      <c r="H18" s="99">
        <f>'[1]Z07 一般公共预算财政拨款收入支出决算表(财决07表)'!$K16</f>
        <v>17.71</v>
      </c>
      <c r="I18" s="89" t="str">
        <f t="shared" si="0"/>
        <v>1</v>
      </c>
      <c r="J18" s="89" t="str">
        <f t="shared" si="1"/>
        <v>1</v>
      </c>
      <c r="K18" s="89">
        <f t="shared" si="2"/>
        <v>2</v>
      </c>
      <c r="L18" s="89">
        <f t="shared" si="3"/>
        <v>18</v>
      </c>
      <c r="M18" s="89"/>
    </row>
    <row r="19" spans="1:13" s="4" customFormat="1" ht="20.149999999999999" customHeight="1">
      <c r="A19" s="19" t="str">
        <f t="array" ref="A19">INDEX(G:G,SMALL(IF($K$12:$K$500=2,ROW($12:$500),4^8),ROW(G8)))&amp;""</f>
        <v>2210201</v>
      </c>
      <c r="B19" s="98"/>
      <c r="C19" s="20" t="str">
        <f>IF(ISERROR(VLOOKUP(A19,'[1]Z07 一般公共预算财政拨款收入支出决算表(财决07表)'!$A$10:$T$500,4,FALSE)),"",VLOOKUP(A19,'[1]Z07 一般公共预算财政拨款收入支出决算表(财决07表)'!$A$10:$T$500,4,FALSE))</f>
        <v xml:space="preserve">  住房公积金</v>
      </c>
      <c r="D19" s="21">
        <f>IF(ISERROR(VLOOKUP(A19,'[1]Z07 一般公共预算财政拨款收入支出决算表(财决07表)'!$A$10:$T$500,11,FALSE)),"",VLOOKUP(A19,'[1]Z07 一般公共预算财政拨款收入支出决算表(财决07表)'!$A$10:$T$500,11,FALSE))</f>
        <v>17.71</v>
      </c>
      <c r="E19" s="21">
        <f>IF(ISERROR(VLOOKUP(A19,'[1]Z07 一般公共预算财政拨款收入支出决算表(财决07表)'!$A$10:$T$500,12,FALSE)),"",VLOOKUP(A19,'[1]Z07 一般公共预算财政拨款收入支出决算表(财决07表)'!$A$10:$T$500,12,FALSE))</f>
        <v>17.71</v>
      </c>
      <c r="F19" s="21">
        <f>IF(ISERROR(VLOOKUP(A19,'[1]Z07 一般公共预算财政拨款收入支出决算表(财决07表)'!$A$10:$T$500,15,FALSE)),"",VLOOKUP(A19,'[1]Z07 一般公共预算财政拨款收入支出决算表(财决07表)'!$A$10:$T$500,15,FALSE))</f>
        <v>0</v>
      </c>
      <c r="G19" s="89" t="str">
        <f>'[1]Z07 一般公共预算财政拨款收入支出决算表(财决07表)'!A17</f>
        <v>2210201</v>
      </c>
      <c r="H19" s="99">
        <f>'[1]Z07 一般公共预算财政拨款收入支出决算表(财决07表)'!$K17</f>
        <v>17.71</v>
      </c>
      <c r="I19" s="89" t="str">
        <f t="shared" si="0"/>
        <v>1</v>
      </c>
      <c r="J19" s="89" t="str">
        <f t="shared" si="1"/>
        <v>1</v>
      </c>
      <c r="K19" s="89">
        <f t="shared" si="2"/>
        <v>2</v>
      </c>
      <c r="L19" s="89">
        <f t="shared" si="3"/>
        <v>19</v>
      </c>
      <c r="M19" s="89"/>
    </row>
    <row r="20" spans="1:13" s="4" customFormat="1" ht="20.149999999999999" customHeight="1">
      <c r="A20" s="19" t="str">
        <f t="array" ref="A20">INDEX(G:G,SMALL(IF($K$12:$K$500=2,ROW($12:$500),4^8),ROW(G9)))&amp;""</f>
        <v/>
      </c>
      <c r="B20" s="98"/>
      <c r="C20" s="20" t="str">
        <f>IF(ISERROR(VLOOKUP(A20,'[1]Z07 一般公共预算财政拨款收入支出决算表(财决07表)'!$A$10:$T$500,4,FALSE)),"",VLOOKUP(A20,'[1]Z07 一般公共预算财政拨款收入支出决算表(财决07表)'!$A$10:$T$500,4,FALSE))</f>
        <v/>
      </c>
      <c r="D20" s="21" t="str">
        <f>IF(ISERROR(VLOOKUP(A20,'[1]Z07 一般公共预算财政拨款收入支出决算表(财决07表)'!$A$10:$T$500,11,FALSE)),"",VLOOKUP(A20,'[1]Z07 一般公共预算财政拨款收入支出决算表(财决07表)'!$A$10:$T$500,11,FALSE))</f>
        <v/>
      </c>
      <c r="E20" s="21" t="str">
        <f>IF(ISERROR(VLOOKUP(A20,'[1]Z07 一般公共预算财政拨款收入支出决算表(财决07表)'!$A$10:$T$500,12,FALSE)),"",VLOOKUP(A20,'[1]Z07 一般公共预算财政拨款收入支出决算表(财决07表)'!$A$10:$T$500,12,FALSE))</f>
        <v/>
      </c>
      <c r="F20" s="21" t="str">
        <f>IF(ISERROR(VLOOKUP(A20,'[1]Z07 一般公共预算财政拨款收入支出决算表(财决07表)'!$A$10:$T$500,15,FALSE)),"",VLOOKUP(A20,'[1]Z07 一般公共预算财政拨款收入支出决算表(财决07表)'!$A$10:$T$500,15,FALSE))</f>
        <v/>
      </c>
      <c r="G20" s="89" t="str">
        <f>'[1]Z07 一般公共预算财政拨款收入支出决算表(财决07表)'!A18</f>
        <v/>
      </c>
      <c r="H20" s="99" t="str">
        <f>'[1]Z07 一般公共预算财政拨款收入支出决算表(财决07表)'!$K18</f>
        <v/>
      </c>
      <c r="I20" s="89" t="str">
        <f t="shared" si="0"/>
        <v>1</v>
      </c>
      <c r="J20" s="89" t="str">
        <f t="shared" si="1"/>
        <v>1</v>
      </c>
      <c r="K20" s="89">
        <f t="shared" si="2"/>
        <v>2</v>
      </c>
      <c r="L20" s="89" t="str">
        <f t="shared" si="3"/>
        <v/>
      </c>
      <c r="M20" s="89"/>
    </row>
    <row r="21" spans="1:13" s="4" customFormat="1" ht="20.149999999999999" customHeight="1">
      <c r="A21" s="19" t="str">
        <f t="array" ref="A21">INDEX(G:G,SMALL(IF($K$12:$K$500=2,ROW($12:$500),4^8),ROW(G10)))&amp;""</f>
        <v/>
      </c>
      <c r="B21" s="98"/>
      <c r="C21" s="20" t="str">
        <f>IF(ISERROR(VLOOKUP(A21,'[1]Z07 一般公共预算财政拨款收入支出决算表(财决07表)'!$A$10:$T$500,4,FALSE)),"",VLOOKUP(A21,'[1]Z07 一般公共预算财政拨款收入支出决算表(财决07表)'!$A$10:$T$500,4,FALSE))</f>
        <v/>
      </c>
      <c r="D21" s="21" t="str">
        <f>IF(ISERROR(VLOOKUP(A21,'[1]Z07 一般公共预算财政拨款收入支出决算表(财决07表)'!$A$10:$T$500,11,FALSE)),"",VLOOKUP(A21,'[1]Z07 一般公共预算财政拨款收入支出决算表(财决07表)'!$A$10:$T$500,11,FALSE))</f>
        <v/>
      </c>
      <c r="E21" s="21" t="str">
        <f>IF(ISERROR(VLOOKUP(A21,'[1]Z07 一般公共预算财政拨款收入支出决算表(财决07表)'!$A$10:$T$500,12,FALSE)),"",VLOOKUP(A21,'[1]Z07 一般公共预算财政拨款收入支出决算表(财决07表)'!$A$10:$T$500,12,FALSE))</f>
        <v/>
      </c>
      <c r="F21" s="21" t="str">
        <f>IF(ISERROR(VLOOKUP(A21,'[1]Z07 一般公共预算财政拨款收入支出决算表(财决07表)'!$A$10:$T$500,15,FALSE)),"",VLOOKUP(A21,'[1]Z07 一般公共预算财政拨款收入支出决算表(财决07表)'!$A$10:$T$500,15,FALSE))</f>
        <v/>
      </c>
      <c r="G21" s="89" t="str">
        <f>'[1]Z07 一般公共预算财政拨款收入支出决算表(财决07表)'!A19</f>
        <v/>
      </c>
      <c r="H21" s="99" t="str">
        <f>'[1]Z07 一般公共预算财政拨款收入支出决算表(财决07表)'!$K19</f>
        <v/>
      </c>
      <c r="I21" s="89" t="str">
        <f t="shared" si="0"/>
        <v>1</v>
      </c>
      <c r="J21" s="89" t="str">
        <f t="shared" si="1"/>
        <v>1</v>
      </c>
      <c r="K21" s="89">
        <f t="shared" si="2"/>
        <v>2</v>
      </c>
      <c r="L21" s="89" t="str">
        <f t="shared" si="3"/>
        <v/>
      </c>
      <c r="M21" s="89"/>
    </row>
    <row r="22" spans="1:13" s="4" customFormat="1" ht="20.149999999999999" customHeight="1">
      <c r="A22" s="19" t="str">
        <f t="array" ref="A22">INDEX(G:G,SMALL(IF($K$12:$K$500=2,ROW($12:$500),4^8),ROW(G11)))&amp;""</f>
        <v/>
      </c>
      <c r="B22" s="98"/>
      <c r="C22" s="20" t="str">
        <f>IF(ISERROR(VLOOKUP(A22,'[1]Z07 一般公共预算财政拨款收入支出决算表(财决07表)'!$A$10:$T$500,4,FALSE)),"",VLOOKUP(A22,'[1]Z07 一般公共预算财政拨款收入支出决算表(财决07表)'!$A$10:$T$500,4,FALSE))</f>
        <v/>
      </c>
      <c r="D22" s="21" t="str">
        <f>IF(ISERROR(VLOOKUP(A22,'[1]Z07 一般公共预算财政拨款收入支出决算表(财决07表)'!$A$10:$T$500,11,FALSE)),"",VLOOKUP(A22,'[1]Z07 一般公共预算财政拨款收入支出决算表(财决07表)'!$A$10:$T$500,11,FALSE))</f>
        <v/>
      </c>
      <c r="E22" s="21" t="str">
        <f>IF(ISERROR(VLOOKUP(A22,'[1]Z07 一般公共预算财政拨款收入支出决算表(财决07表)'!$A$10:$T$500,12,FALSE)),"",VLOOKUP(A22,'[1]Z07 一般公共预算财政拨款收入支出决算表(财决07表)'!$A$10:$T$500,12,FALSE))</f>
        <v/>
      </c>
      <c r="F22" s="21" t="str">
        <f>IF(ISERROR(VLOOKUP(A22,'[1]Z07 一般公共预算财政拨款收入支出决算表(财决07表)'!$A$10:$T$500,15,FALSE)),"",VLOOKUP(A22,'[1]Z07 一般公共预算财政拨款收入支出决算表(财决07表)'!$A$10:$T$500,15,FALSE))</f>
        <v/>
      </c>
      <c r="G22" s="89" t="str">
        <f>'[1]Z07 一般公共预算财政拨款收入支出决算表(财决07表)'!A20</f>
        <v/>
      </c>
      <c r="H22" s="99" t="str">
        <f>'[1]Z07 一般公共预算财政拨款收入支出决算表(财决07表)'!$K20</f>
        <v/>
      </c>
      <c r="I22" s="89" t="str">
        <f t="shared" si="0"/>
        <v>1</v>
      </c>
      <c r="J22" s="89" t="str">
        <f t="shared" si="1"/>
        <v>1</v>
      </c>
      <c r="K22" s="89">
        <f t="shared" si="2"/>
        <v>2</v>
      </c>
      <c r="L22" s="89" t="str">
        <f t="shared" si="3"/>
        <v/>
      </c>
      <c r="M22" s="89"/>
    </row>
    <row r="23" spans="1:13" s="4" customFormat="1" ht="20.149999999999999" customHeight="1">
      <c r="A23" s="19" t="str">
        <f t="array" ref="A23">INDEX(G:G,SMALL(IF($K$12:$K$500=2,ROW($12:$500),4^8),ROW(G12)))&amp;""</f>
        <v/>
      </c>
      <c r="B23" s="98"/>
      <c r="C23" s="20" t="str">
        <f>IF(ISERROR(VLOOKUP(A23,'[1]Z07 一般公共预算财政拨款收入支出决算表(财决07表)'!$A$10:$T$500,4,FALSE)),"",VLOOKUP(A23,'[1]Z07 一般公共预算财政拨款收入支出决算表(财决07表)'!$A$10:$T$500,4,FALSE))</f>
        <v/>
      </c>
      <c r="D23" s="21" t="str">
        <f>IF(ISERROR(VLOOKUP(A23,'[1]Z07 一般公共预算财政拨款收入支出决算表(财决07表)'!$A$10:$T$500,11,FALSE)),"",VLOOKUP(A23,'[1]Z07 一般公共预算财政拨款收入支出决算表(财决07表)'!$A$10:$T$500,11,FALSE))</f>
        <v/>
      </c>
      <c r="E23" s="21" t="str">
        <f>IF(ISERROR(VLOOKUP(A23,'[1]Z07 一般公共预算财政拨款收入支出决算表(财决07表)'!$A$10:$T$500,12,FALSE)),"",VLOOKUP(A23,'[1]Z07 一般公共预算财政拨款收入支出决算表(财决07表)'!$A$10:$T$500,12,FALSE))</f>
        <v/>
      </c>
      <c r="F23" s="21" t="str">
        <f>IF(ISERROR(VLOOKUP(A23,'[1]Z07 一般公共预算财政拨款收入支出决算表(财决07表)'!$A$10:$T$500,15,FALSE)),"",VLOOKUP(A23,'[1]Z07 一般公共预算财政拨款收入支出决算表(财决07表)'!$A$10:$T$500,15,FALSE))</f>
        <v/>
      </c>
      <c r="G23" s="89">
        <f>'[1]Z07 一般公共预算财政拨款收入支出决算表(财决07表)'!A21</f>
        <v>0</v>
      </c>
      <c r="H23" s="99">
        <f>'[1]Z07 一般公共预算财政拨款收入支出决算表(财决07表)'!$K21</f>
        <v>0</v>
      </c>
      <c r="I23" s="89" t="str">
        <f t="shared" si="0"/>
        <v>2</v>
      </c>
      <c r="J23" s="89" t="str">
        <f t="shared" si="1"/>
        <v>2</v>
      </c>
      <c r="K23" s="89">
        <f t="shared" si="2"/>
        <v>4</v>
      </c>
      <c r="L23" s="89" t="str">
        <f t="shared" si="3"/>
        <v/>
      </c>
      <c r="M23" s="89"/>
    </row>
    <row r="24" spans="1:13" s="4" customFormat="1" ht="20.149999999999999" customHeight="1">
      <c r="A24" s="19" t="str">
        <f t="array" ref="A24">INDEX(G:G,SMALL(IF($K$12:$K$500=2,ROW($12:$500),4^8),ROW(G13)))&amp;""</f>
        <v/>
      </c>
      <c r="B24" s="98"/>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89">
        <f>'[1]Z07 一般公共预算财政拨款收入支出决算表(财决07表)'!A22</f>
        <v>0</v>
      </c>
      <c r="H24" s="99" t="str">
        <f>'[1]Z07 一般公共预算财政拨款收入支出决算表(财决07表)'!$K22</f>
        <v>— 11.%d —</v>
      </c>
      <c r="I24" s="89" t="str">
        <f t="shared" si="0"/>
        <v>2</v>
      </c>
      <c r="J24" s="89" t="str">
        <f t="shared" si="1"/>
        <v>1</v>
      </c>
      <c r="K24" s="89">
        <f t="shared" si="2"/>
        <v>3</v>
      </c>
      <c r="L24" s="89" t="str">
        <f t="shared" si="3"/>
        <v/>
      </c>
      <c r="M24" s="89"/>
    </row>
    <row r="25" spans="1:13" s="4" customFormat="1" ht="20.149999999999999" customHeight="1">
      <c r="A25" s="19" t="str">
        <f t="array" ref="A25">INDEX(G:G,SMALL(IF($K$12:$K$500=2,ROW($12:$500),4^8),ROW(G14)))&amp;""</f>
        <v/>
      </c>
      <c r="B25" s="98"/>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89">
        <f>'[1]Z07 一般公共预算财政拨款收入支出决算表(财决07表)'!A23</f>
        <v>0</v>
      </c>
      <c r="H25" s="99">
        <f>'[1]Z07 一般公共预算财政拨款收入支出决算表(财决07表)'!$K23</f>
        <v>0</v>
      </c>
      <c r="I25" s="89" t="str">
        <f t="shared" si="0"/>
        <v>2</v>
      </c>
      <c r="J25" s="89" t="str">
        <f t="shared" si="1"/>
        <v>2</v>
      </c>
      <c r="K25" s="89">
        <f t="shared" si="2"/>
        <v>4</v>
      </c>
      <c r="L25" s="89" t="str">
        <f t="shared" si="3"/>
        <v/>
      </c>
      <c r="M25" s="89"/>
    </row>
    <row r="26" spans="1:13" s="4" customFormat="1" ht="20.149999999999999" customHeight="1">
      <c r="A26" s="19" t="str">
        <f t="array" ref="A26">INDEX(G:G,SMALL(IF($K$12:$K$500=2,ROW($12:$500),4^8),ROW(G15)))&amp;""</f>
        <v/>
      </c>
      <c r="B26" s="98"/>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89">
        <f>'[1]Z07 一般公共预算财政拨款收入支出决算表(财决07表)'!A24</f>
        <v>0</v>
      </c>
      <c r="H26" s="99">
        <f>'[1]Z07 一般公共预算财政拨款收入支出决算表(财决07表)'!$K24</f>
        <v>0</v>
      </c>
      <c r="I26" s="89" t="str">
        <f t="shared" si="0"/>
        <v>2</v>
      </c>
      <c r="J26" s="89" t="str">
        <f t="shared" si="1"/>
        <v>2</v>
      </c>
      <c r="K26" s="89">
        <f t="shared" si="2"/>
        <v>4</v>
      </c>
      <c r="L26" s="89" t="str">
        <f t="shared" si="3"/>
        <v/>
      </c>
      <c r="M26" s="89"/>
    </row>
    <row r="27" spans="1:13" s="4" customFormat="1" ht="20.149999999999999"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49999999999999"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f>'[1]Z07 一般公共预算财政拨款收入支出决算表(财决07表)'!$K26</f>
        <v>0</v>
      </c>
      <c r="I28" s="89" t="str">
        <f t="shared" si="0"/>
        <v>2</v>
      </c>
      <c r="J28" s="89" t="str">
        <f t="shared" si="1"/>
        <v>2</v>
      </c>
      <c r="K28" s="89">
        <f t="shared" si="2"/>
        <v>4</v>
      </c>
      <c r="L28" s="89" t="str">
        <f t="shared" si="3"/>
        <v/>
      </c>
      <c r="M28" s="89"/>
    </row>
    <row r="29" spans="1:13" s="4" customFormat="1" ht="20.149999999999999"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49999999999999"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49999999999999"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49999999999999"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49999999999999"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49999999999999"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49999999999999"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49999999999999"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49999999999999"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49999999999999"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49999999999999"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49999999999999"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49999999999999"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49999999999999"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49999999999999"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49999999999999"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49999999999999"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49999999999999"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49999999999999"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49999999999999"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49999999999999"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49999999999999"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49999999999999"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49999999999999"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49999999999999"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49999999999999"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49999999999999"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49999999999999"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49999999999999"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49999999999999"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49999999999999"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49999999999999"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49999999999999"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49999999999999"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49999999999999"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49999999999999"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49999999999999"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49999999999999"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49999999999999"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49999999999999"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49999999999999"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49999999999999"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49999999999999"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49999999999999"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49999999999999"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49999999999999"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49999999999999"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49999999999999"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49999999999999"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49999999999999"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49999999999999"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49999999999999"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49999999999999"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49999999999999"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49999999999999"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49999999999999"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49999999999999"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49999999999999"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49999999999999"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49999999999999"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49999999999999"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49999999999999"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49999999999999"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49999999999999"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49999999999999"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49999999999999"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49999999999999"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49999999999999"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49999999999999"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49999999999999"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49999999999999"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49999999999999"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49999999999999"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49999999999999"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49999999999999"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49999999999999"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49999999999999"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49999999999999"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49999999999999"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49999999999999"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49999999999999"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49999999999999"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49999999999999"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49999999999999"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49999999999999"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49999999999999"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49999999999999"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49999999999999"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49999999999999"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49999999999999"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49999999999999"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49999999999999"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49999999999999"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49999999999999"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49999999999999"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49999999999999"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49999999999999"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49999999999999"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49999999999999"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49999999999999"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49999999999999"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49999999999999"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49999999999999"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49999999999999"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49999999999999"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49999999999999"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49999999999999"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49999999999999"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49999999999999"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49999999999999"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49999999999999"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49999999999999"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49999999999999"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49999999999999"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49999999999999"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49999999999999"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49999999999999"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49999999999999"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49999999999999"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49999999999999"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49999999999999"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49999999999999"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49999999999999"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49999999999999"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49999999999999"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49999999999999"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49999999999999"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49999999999999"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49999999999999"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49999999999999"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49999999999999"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49999999999999"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49999999999999"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49999999999999"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49999999999999"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49999999999999"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49999999999999"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49999999999999"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49999999999999"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49999999999999"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49999999999999"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49999999999999"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49999999999999"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49999999999999"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49999999999999"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49999999999999"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49999999999999"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49999999999999"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49999999999999"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49999999999999"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49999999999999"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49999999999999"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49999999999999"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49999999999999"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49999999999999"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49999999999999"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49999999999999"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49999999999999"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49999999999999"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49999999999999"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49999999999999"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49999999999999"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49999999999999"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49999999999999"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49999999999999"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49999999999999"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49999999999999"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49999999999999"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49999999999999"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49999999999999"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49999999999999"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49999999999999"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49999999999999"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49999999999999"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49999999999999"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49999999999999"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49999999999999"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49999999999999"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49999999999999"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49999999999999"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49999999999999"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49999999999999"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49999999999999"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49999999999999"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49999999999999"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49999999999999"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49999999999999"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49999999999999"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49999999999999"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49999999999999"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49999999999999"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49999999999999"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49999999999999"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49999999999999"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49999999999999"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49999999999999"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49999999999999"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49999999999999"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49999999999999"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49999999999999"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49999999999999"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49999999999999"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49999999999999"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49999999999999"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49999999999999"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49999999999999"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49999999999999"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49999999999999"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49999999999999"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49999999999999"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49999999999999"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49999999999999"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49999999999999"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49999999999999"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49999999999999"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49999999999999"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49999999999999"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49999999999999"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49999999999999"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49999999999999"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49999999999999"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49999999999999"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49999999999999"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49999999999999"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49999999999999"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49999999999999"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49999999999999"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49999999999999"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49999999999999"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49999999999999"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49999999999999"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49999999999999"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49999999999999"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49999999999999"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49999999999999"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49999999999999"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49999999999999"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49999999999999"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49999999999999"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49999999999999"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49999999999999"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49999999999999"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49999999999999"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49999999999999"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49999999999999"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49999999999999"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49999999999999"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49999999999999"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49999999999999"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49999999999999"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49999999999999"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49999999999999"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49999999999999"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49999999999999"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49999999999999"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49999999999999"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49999999999999"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49999999999999"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49999999999999"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49999999999999"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49999999999999"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49999999999999"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49999999999999"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49999999999999"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49999999999999"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49999999999999"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49999999999999"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49999999999999"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49999999999999"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49999999999999"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49999999999999"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49999999999999"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H22" sqref="H22"/>
    </sheetView>
  </sheetViews>
  <sheetFormatPr defaultColWidth="9" defaultRowHeight="15"/>
  <cols>
    <col min="1" max="2" width="4.58203125" style="48" customWidth="1"/>
    <col min="3" max="3" width="30.58203125" style="49" customWidth="1"/>
    <col min="4" max="6" width="22.83203125" style="49" customWidth="1"/>
    <col min="7" max="7" width="9" style="50"/>
    <col min="8" max="8" width="9" style="51"/>
    <col min="9" max="9" width="9.75" style="51" bestFit="1" customWidth="1"/>
    <col min="10" max="11" width="9" style="51"/>
    <col min="12" max="12" width="9.08203125" style="51" bestFit="1" customWidth="1"/>
    <col min="13" max="14" width="10.5" style="51" bestFit="1" customWidth="1"/>
    <col min="15" max="15" width="127" style="51" customWidth="1"/>
    <col min="16" max="16384" width="9" style="49"/>
  </cols>
  <sheetData>
    <row r="1" spans="1:99" s="44" customFormat="1" ht="30" customHeight="1">
      <c r="A1" s="238" t="s">
        <v>351</v>
      </c>
      <c r="B1" s="238"/>
      <c r="C1" s="238"/>
      <c r="D1" s="238"/>
      <c r="E1" s="238"/>
      <c r="F1" s="238"/>
      <c r="G1" s="52"/>
      <c r="H1" s="53"/>
      <c r="I1" s="53"/>
      <c r="J1" s="53"/>
      <c r="K1" s="53"/>
      <c r="L1" s="71"/>
      <c r="M1" s="71" t="str">
        <f>"a1:"&amp;"f"&amp;MAX(L13:L107)</f>
        <v>a1:f24</v>
      </c>
      <c r="N1" s="71"/>
      <c r="O1" s="71"/>
    </row>
    <row r="2" spans="1:99" s="45" customFormat="1" ht="14.25" customHeight="1">
      <c r="A2" s="54" t="str">
        <f>'01收入支出决算总表'!A3</f>
        <v>部门：沅江市园林管理处</v>
      </c>
      <c r="B2" s="55"/>
      <c r="F2" s="56" t="s">
        <v>346</v>
      </c>
      <c r="G2" s="52"/>
      <c r="H2" s="53"/>
      <c r="I2" s="53"/>
      <c r="J2" s="53"/>
      <c r="K2" s="53"/>
      <c r="L2" s="72"/>
      <c r="M2" s="72"/>
      <c r="N2" s="72"/>
      <c r="O2" s="72"/>
    </row>
    <row r="3" spans="1:99" s="45" customFormat="1" ht="15" customHeight="1">
      <c r="A3" s="54"/>
      <c r="B3" s="55"/>
      <c r="D3" s="57"/>
      <c r="E3" s="57"/>
      <c r="F3" s="56" t="s">
        <v>2</v>
      </c>
      <c r="G3" s="52"/>
      <c r="H3" s="53"/>
      <c r="I3" s="53"/>
      <c r="J3" s="53"/>
      <c r="K3" s="53"/>
      <c r="L3" s="72"/>
      <c r="M3" s="73" t="s">
        <v>97</v>
      </c>
      <c r="N3" s="72"/>
      <c r="O3" s="72"/>
    </row>
    <row r="4" spans="1:99" s="45" customFormat="1" ht="15" customHeight="1">
      <c r="A4" s="58" t="s">
        <v>98</v>
      </c>
      <c r="B4" s="55"/>
      <c r="D4" s="57"/>
      <c r="E4" s="57"/>
      <c r="F4" s="56"/>
      <c r="G4" s="52"/>
      <c r="H4" s="53"/>
      <c r="I4" s="53"/>
      <c r="J4" s="53"/>
      <c r="K4" s="74"/>
      <c r="L4" s="75"/>
      <c r="M4" s="76"/>
      <c r="N4" s="72"/>
      <c r="O4" s="72"/>
    </row>
    <row r="5" spans="1:99" s="45" customFormat="1" ht="15" customHeight="1">
      <c r="A5" s="59" t="s">
        <v>99</v>
      </c>
      <c r="B5" s="55"/>
      <c r="D5" s="57"/>
      <c r="E5" s="57"/>
      <c r="F5" s="56"/>
      <c r="G5" s="52"/>
      <c r="H5" s="53"/>
      <c r="I5" s="53"/>
      <c r="J5" s="53"/>
      <c r="K5" s="77"/>
      <c r="L5" s="78"/>
      <c r="M5" s="79"/>
      <c r="N5" s="72"/>
      <c r="O5" s="72"/>
    </row>
    <row r="6" spans="1:99" s="45" customFormat="1" ht="15" customHeight="1">
      <c r="A6" s="59" t="s">
        <v>49</v>
      </c>
      <c r="B6" s="55"/>
      <c r="D6" s="57"/>
      <c r="E6" s="57"/>
      <c r="F6" s="56"/>
      <c r="G6" s="52"/>
      <c r="H6" s="53"/>
      <c r="I6" s="53"/>
      <c r="J6" s="53"/>
      <c r="K6" s="77"/>
      <c r="L6" s="78"/>
      <c r="M6" s="79"/>
      <c r="N6" s="72"/>
      <c r="O6" s="72"/>
    </row>
    <row r="7" spans="1:99" s="45" customFormat="1" ht="15" customHeight="1">
      <c r="A7" s="59" t="s">
        <v>100</v>
      </c>
      <c r="B7" s="55"/>
      <c r="D7" s="57"/>
      <c r="E7" s="57"/>
      <c r="F7" s="56"/>
      <c r="G7" s="52"/>
      <c r="H7" s="53"/>
      <c r="I7" s="53"/>
      <c r="J7" s="53"/>
      <c r="K7" s="77"/>
      <c r="L7" s="78"/>
      <c r="M7" s="79"/>
      <c r="N7" s="72"/>
      <c r="O7" s="72"/>
    </row>
    <row r="8" spans="1:99" s="46" customFormat="1" ht="20.25" customHeight="1">
      <c r="A8" s="239" t="s">
        <v>101</v>
      </c>
      <c r="B8" s="239"/>
      <c r="C8" s="239"/>
      <c r="D8" s="244" t="s">
        <v>71</v>
      </c>
      <c r="E8" s="244" t="s">
        <v>102</v>
      </c>
      <c r="F8" s="244" t="s">
        <v>103</v>
      </c>
      <c r="G8" s="50"/>
      <c r="H8" s="61"/>
      <c r="I8" s="61"/>
      <c r="J8" s="61"/>
      <c r="K8" s="77"/>
      <c r="L8" s="78"/>
      <c r="M8" s="79"/>
      <c r="N8" s="61"/>
      <c r="O8" s="61"/>
    </row>
    <row r="9" spans="1:99" s="46" customFormat="1" ht="10" customHeight="1">
      <c r="A9" s="245" t="s">
        <v>104</v>
      </c>
      <c r="B9" s="246"/>
      <c r="C9" s="241" t="s">
        <v>65</v>
      </c>
      <c r="D9" s="244"/>
      <c r="E9" s="244"/>
      <c r="F9" s="244"/>
      <c r="G9" s="50"/>
      <c r="H9" s="61"/>
      <c r="I9" s="61"/>
      <c r="J9" s="61"/>
      <c r="K9" s="61"/>
      <c r="L9" s="61"/>
      <c r="M9" s="61"/>
      <c r="N9" s="61"/>
      <c r="O9" s="61"/>
    </row>
    <row r="10" spans="1:99" s="46" customFormat="1" ht="10"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10" customHeight="1">
      <c r="A11" s="249"/>
      <c r="B11" s="250"/>
      <c r="C11" s="243"/>
      <c r="D11" s="244"/>
      <c r="E11" s="244"/>
      <c r="F11" s="244"/>
      <c r="G11" s="50"/>
      <c r="H11" s="61"/>
      <c r="I11" s="61"/>
      <c r="J11" s="61"/>
      <c r="K11" s="61"/>
      <c r="L11" s="61"/>
      <c r="M11" s="61"/>
      <c r="N11" s="61"/>
      <c r="O11" s="61"/>
    </row>
    <row r="12" spans="1:99" s="46" customFormat="1" ht="18" customHeight="1">
      <c r="A12" s="239" t="s">
        <v>66</v>
      </c>
      <c r="B12" s="239"/>
      <c r="C12" s="239"/>
      <c r="D12" s="60">
        <v>1</v>
      </c>
      <c r="E12" s="60">
        <v>2</v>
      </c>
      <c r="F12" s="60">
        <v>3</v>
      </c>
      <c r="G12" s="50"/>
      <c r="H12" s="61"/>
      <c r="I12" s="61">
        <v>1</v>
      </c>
      <c r="J12" s="61"/>
      <c r="K12" s="61"/>
      <c r="L12" s="61"/>
      <c r="M12" s="61"/>
      <c r="N12" s="61"/>
      <c r="O12" s="61"/>
    </row>
    <row r="13" spans="1:99" s="46" customFormat="1" ht="18" customHeight="1">
      <c r="A13" s="240" t="s">
        <v>46</v>
      </c>
      <c r="B13" s="240"/>
      <c r="C13" s="240"/>
      <c r="D13" s="62">
        <f>'[1]Z08_1 一般公共预算财政拨款基本支出决算明细表(财决08-'!$E$9</f>
        <v>320.57</v>
      </c>
      <c r="E13" s="62">
        <f>'[1]Z08_1 一般公共预算财政拨款基本支出决算明细表(财决08-'!$F$9+'[1]Z08_1 一般公共预算财政拨款基本支出决算明细表(财决08-'!$AV$9</f>
        <v>290.57</v>
      </c>
      <c r="F13" s="62">
        <f>D13-E13</f>
        <v>30</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290.57</v>
      </c>
      <c r="E14" s="66">
        <f>IF(OR(MID(A14,1,3)="301",MID(A14,1,3)="303"),D14,"")</f>
        <v>290.57</v>
      </c>
      <c r="F14" s="67" t="str">
        <f>IF(AND(MID(A14,1,3)&lt;&gt;"301",MID(A14,1,3)&lt;&gt;"303"),D14,"")</f>
        <v/>
      </c>
      <c r="G14" s="68" t="s">
        <v>105</v>
      </c>
      <c r="H14" s="69" t="s">
        <v>106</v>
      </c>
      <c r="I14" s="61">
        <f>('[1]Z08_1 一般公共预算财政拨款基本支出决算明细表(财决08-'!F$9)*1</f>
        <v>290.57</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158.76</v>
      </c>
      <c r="E15" s="66">
        <f t="shared" ref="E15:E78" si="2">IF(OR(MID(A15,1,3)="301",MID(A15,1,3)="303"),D15,"")</f>
        <v>158.76</v>
      </c>
      <c r="F15" s="67" t="str">
        <f t="shared" ref="F15:F78" si="3">IF(AND(MID(A15,1,3)&lt;&gt;"301",MID(A15,1,3)&lt;&gt;"303"),D15,"")</f>
        <v/>
      </c>
      <c r="G15" s="68" t="s">
        <v>107</v>
      </c>
      <c r="H15" s="70" t="s">
        <v>108</v>
      </c>
      <c r="I15" s="61">
        <f>('[1]Z08_1 一般公共预算财政拨款基本支出决算明细表(财决08-'!G$9)*1</f>
        <v>158.76</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46.61</v>
      </c>
      <c r="E16" s="66">
        <f t="shared" si="2"/>
        <v>46.61</v>
      </c>
      <c r="F16" s="67" t="str">
        <f t="shared" si="3"/>
        <v/>
      </c>
      <c r="G16" s="68" t="s">
        <v>109</v>
      </c>
      <c r="H16" s="70" t="s">
        <v>110</v>
      </c>
      <c r="I16" s="61">
        <f>('[1]Z08_1 一般公共预算财政拨款基本支出决算明细表(财决08-'!H$9)*1</f>
        <v>46.61</v>
      </c>
      <c r="K16" s="50"/>
      <c r="L16" s="51">
        <f t="shared" si="4"/>
        <v>16</v>
      </c>
      <c r="M16" s="81"/>
      <c r="N16" s="80"/>
    </row>
    <row r="17" spans="1:14" ht="18" customHeight="1">
      <c r="A17" s="63" t="str">
        <f t="array" ref="A17">INDEX(G:G,SMALL(IF($I$14:$I$119&gt;0,ROW($14:$119),4^8),ROW(G4)))&amp;""</f>
        <v>30103</v>
      </c>
      <c r="B17" s="64"/>
      <c r="C17" s="65" t="str">
        <f t="shared" si="0"/>
        <v>奖金</v>
      </c>
      <c r="D17" s="66">
        <f t="shared" si="1"/>
        <v>2.4300000000000002</v>
      </c>
      <c r="E17" s="66">
        <f t="shared" si="2"/>
        <v>2.4300000000000002</v>
      </c>
      <c r="F17" s="67" t="str">
        <f t="shared" si="3"/>
        <v/>
      </c>
      <c r="G17" s="68" t="s">
        <v>111</v>
      </c>
      <c r="H17" s="70" t="s">
        <v>112</v>
      </c>
      <c r="I17" s="61">
        <f>('[1]Z08_1 一般公共预算财政拨款基本支出决算明细表(财决08-'!I$9)*1</f>
        <v>2.4300000000000002</v>
      </c>
      <c r="K17" s="50"/>
      <c r="L17" s="51">
        <f t="shared" si="4"/>
        <v>17</v>
      </c>
      <c r="M17" s="50"/>
      <c r="N17" s="80"/>
    </row>
    <row r="18" spans="1:14" ht="18" customHeight="1">
      <c r="A18" s="63" t="str">
        <f t="array" ref="A18">INDEX(G:G,SMALL(IF($I$14:$I$119&gt;0,ROW($14:$119),4^8),ROW(G5)))&amp;""</f>
        <v>30108</v>
      </c>
      <c r="B18" s="64"/>
      <c r="C18" s="65" t="str">
        <f t="shared" si="0"/>
        <v>机关事业单位基本养老保险缴费</v>
      </c>
      <c r="D18" s="66">
        <f t="shared" si="1"/>
        <v>44.79</v>
      </c>
      <c r="E18" s="66">
        <f t="shared" si="2"/>
        <v>44.79</v>
      </c>
      <c r="F18" s="67" t="str">
        <f t="shared" si="3"/>
        <v/>
      </c>
      <c r="G18" s="68" t="s">
        <v>113</v>
      </c>
      <c r="H18" s="70" t="s">
        <v>114</v>
      </c>
      <c r="I18" s="61">
        <f>('[1]Z08_1 一般公共预算财政拨款基本支出决算明细表(财决08-'!J$9)*1</f>
        <v>0</v>
      </c>
      <c r="K18" s="50"/>
      <c r="L18" s="51">
        <f t="shared" si="4"/>
        <v>18</v>
      </c>
      <c r="M18" s="50"/>
      <c r="N18" s="80"/>
    </row>
    <row r="19" spans="1:14" ht="18" customHeight="1">
      <c r="A19" s="63" t="str">
        <f t="array" ref="A19">INDEX(G:G,SMALL(IF($I$14:$I$119&gt;0,ROW($14:$119),4^8),ROW(G6)))&amp;""</f>
        <v>30110</v>
      </c>
      <c r="B19" s="64"/>
      <c r="C19" s="65" t="str">
        <f t="shared" si="0"/>
        <v>职工基本医疗保险缴费</v>
      </c>
      <c r="D19" s="66">
        <f t="shared" si="1"/>
        <v>20.27</v>
      </c>
      <c r="E19" s="66">
        <f t="shared" si="2"/>
        <v>20.27</v>
      </c>
      <c r="F19" s="67" t="str">
        <f t="shared" si="3"/>
        <v/>
      </c>
      <c r="G19" s="68" t="s">
        <v>115</v>
      </c>
      <c r="H19" s="70" t="s">
        <v>116</v>
      </c>
      <c r="I19" s="61">
        <f>('[1]Z08_1 一般公共预算财政拨款基本支出决算明细表(财决08-'!K$9)*1</f>
        <v>0</v>
      </c>
      <c r="K19" s="50"/>
      <c r="L19" s="51">
        <f t="shared" si="4"/>
        <v>19</v>
      </c>
      <c r="M19" s="50"/>
      <c r="N19" s="80"/>
    </row>
    <row r="20" spans="1:14" ht="18" customHeight="1">
      <c r="A20" s="63" t="str">
        <f t="array" ref="A20">INDEX(G:G,SMALL(IF($I$14:$I$119&gt;0,ROW($14:$119),4^8),ROW(G7)))&amp;""</f>
        <v>30113</v>
      </c>
      <c r="B20" s="64"/>
      <c r="C20" s="65" t="str">
        <f t="shared" si="0"/>
        <v>住房公积金</v>
      </c>
      <c r="D20" s="66">
        <f t="shared" si="1"/>
        <v>17.71</v>
      </c>
      <c r="E20" s="66">
        <f t="shared" si="2"/>
        <v>17.71</v>
      </c>
      <c r="F20" s="67" t="str">
        <f t="shared" si="3"/>
        <v/>
      </c>
      <c r="G20" s="68" t="s">
        <v>117</v>
      </c>
      <c r="H20" s="70" t="s">
        <v>118</v>
      </c>
      <c r="I20" s="61">
        <f>('[1]Z08_1 一般公共预算财政拨款基本支出决算明细表(财决08-'!L$9)*1</f>
        <v>44.79</v>
      </c>
      <c r="K20" s="50"/>
      <c r="L20" s="51">
        <f t="shared" si="4"/>
        <v>20</v>
      </c>
      <c r="M20" s="50"/>
      <c r="N20" s="80"/>
    </row>
    <row r="21" spans="1:14" ht="18" customHeight="1">
      <c r="A21" s="63" t="str">
        <f t="array" ref="A21">INDEX(G:G,SMALL(IF($I$14:$I$119&gt;0,ROW($14:$119),4^8),ROW(G8)))&amp;""</f>
        <v>302</v>
      </c>
      <c r="B21" s="64"/>
      <c r="C21" s="65" t="str">
        <f t="shared" si="0"/>
        <v>商品和服务支出</v>
      </c>
      <c r="D21" s="66">
        <f t="shared" si="1"/>
        <v>30</v>
      </c>
      <c r="E21" s="66" t="str">
        <f t="shared" si="2"/>
        <v/>
      </c>
      <c r="F21" s="67">
        <f t="shared" si="3"/>
        <v>30</v>
      </c>
      <c r="G21" s="68" t="s">
        <v>119</v>
      </c>
      <c r="H21" s="70" t="s">
        <v>120</v>
      </c>
      <c r="I21" s="61">
        <f>('[1]Z08_1 一般公共预算财政拨款基本支出决算明细表(财决08-'!M$9)*1</f>
        <v>0</v>
      </c>
      <c r="K21" s="50"/>
      <c r="L21" s="51">
        <f t="shared" si="4"/>
        <v>21</v>
      </c>
      <c r="M21" s="50"/>
      <c r="N21" s="80"/>
    </row>
    <row r="22" spans="1:14" ht="18" customHeight="1">
      <c r="A22" s="63" t="str">
        <f t="array" ref="A22">INDEX(G:G,SMALL(IF($I$14:$I$119&gt;0,ROW($14:$119),4^8),ROW(G9)))&amp;""</f>
        <v>30216</v>
      </c>
      <c r="B22" s="64"/>
      <c r="C22" s="65" t="str">
        <f t="shared" si="0"/>
        <v>培训费</v>
      </c>
      <c r="D22" s="66">
        <f t="shared" si="1"/>
        <v>2</v>
      </c>
      <c r="E22" s="66" t="str">
        <f t="shared" si="2"/>
        <v/>
      </c>
      <c r="F22" s="67">
        <f t="shared" si="3"/>
        <v>2</v>
      </c>
      <c r="G22" s="68" t="s">
        <v>121</v>
      </c>
      <c r="H22" s="70" t="s">
        <v>122</v>
      </c>
      <c r="I22" s="61">
        <f>('[1]Z08_1 一般公共预算财政拨款基本支出决算明细表(财决08-'!N$9)*1</f>
        <v>20.27</v>
      </c>
      <c r="K22" s="50"/>
      <c r="L22" s="51">
        <f t="shared" si="4"/>
        <v>22</v>
      </c>
      <c r="M22" s="50"/>
      <c r="N22" s="80"/>
    </row>
    <row r="23" spans="1:14" ht="18" customHeight="1">
      <c r="A23" s="63" t="str">
        <f t="array" ref="A23">INDEX(G:G,SMALL(IF($I$14:$I$119&gt;0,ROW($14:$119),4^8),ROW(G10)))&amp;""</f>
        <v>30228</v>
      </c>
      <c r="B23" s="64"/>
      <c r="C23" s="65" t="str">
        <f t="shared" si="0"/>
        <v>工会经费</v>
      </c>
      <c r="D23" s="66">
        <f t="shared" si="1"/>
        <v>6</v>
      </c>
      <c r="E23" s="66" t="str">
        <f t="shared" si="2"/>
        <v/>
      </c>
      <c r="F23" s="67">
        <f t="shared" si="3"/>
        <v>6</v>
      </c>
      <c r="G23" s="68" t="s">
        <v>123</v>
      </c>
      <c r="H23" s="70" t="s">
        <v>124</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30229</v>
      </c>
      <c r="B24" s="64"/>
      <c r="C24" s="65" t="str">
        <f t="shared" si="0"/>
        <v>福利费</v>
      </c>
      <c r="D24" s="66">
        <f t="shared" si="1"/>
        <v>22</v>
      </c>
      <c r="E24" s="66" t="str">
        <f t="shared" si="2"/>
        <v/>
      </c>
      <c r="F24" s="67">
        <f t="shared" si="3"/>
        <v>22</v>
      </c>
      <c r="G24" s="68" t="s">
        <v>125</v>
      </c>
      <c r="H24" s="69" t="s">
        <v>126</v>
      </c>
      <c r="I24" s="61">
        <f>('[1]Z08_1 一般公共预算财政拨款基本支出决算明细表(财决08-'!P$9)*1</f>
        <v>0</v>
      </c>
      <c r="K24" s="50"/>
      <c r="L24" s="51">
        <f t="shared" si="4"/>
        <v>24</v>
      </c>
      <c r="M24" s="50"/>
      <c r="N24" s="80"/>
    </row>
    <row r="25" spans="1:14" ht="18" customHeight="1">
      <c r="A25" s="63" t="str">
        <f t="array" ref="A25">INDEX(G:G,SMALL(IF($I$14:$I$119&gt;0,ROW($14:$119),4^8),ROW(G12)))&amp;""</f>
        <v/>
      </c>
      <c r="B25" s="64"/>
      <c r="C25" s="65" t="str">
        <f t="shared" si="0"/>
        <v/>
      </c>
      <c r="D25" s="66" t="str">
        <f t="shared" si="1"/>
        <v/>
      </c>
      <c r="E25" s="66" t="str">
        <f t="shared" si="2"/>
        <v/>
      </c>
      <c r="F25" s="67" t="str">
        <f t="shared" si="3"/>
        <v/>
      </c>
      <c r="G25" s="68" t="s">
        <v>127</v>
      </c>
      <c r="H25" s="70" t="s">
        <v>128</v>
      </c>
      <c r="I25" s="61">
        <f>('[1]Z08_1 一般公共预算财政拨款基本支出决算明细表(财决08-'!Q$9)*1</f>
        <v>17.71</v>
      </c>
      <c r="K25" s="50"/>
      <c r="L25" s="51" t="str">
        <f t="shared" si="4"/>
        <v/>
      </c>
      <c r="M25" s="50"/>
      <c r="N25" s="80"/>
    </row>
    <row r="26" spans="1:14" ht="18" customHeight="1">
      <c r="A26" s="63" t="str">
        <f t="array" ref="A26">INDEX(G:G,SMALL(IF($I$14:$I$119&gt;0,ROW($14:$119),4^8),ROW(G13)))&amp;""</f>
        <v/>
      </c>
      <c r="B26" s="64"/>
      <c r="C26" s="65" t="str">
        <f t="shared" si="0"/>
        <v/>
      </c>
      <c r="D26" s="66" t="str">
        <f t="shared" si="1"/>
        <v/>
      </c>
      <c r="E26" s="66" t="str">
        <f t="shared" si="2"/>
        <v/>
      </c>
      <c r="F26" s="67" t="str">
        <f t="shared" si="3"/>
        <v/>
      </c>
      <c r="G26" s="68" t="s">
        <v>129</v>
      </c>
      <c r="H26" s="70" t="s">
        <v>130</v>
      </c>
      <c r="I26" s="61">
        <f>('[1]Z08_1 一般公共预算财政拨款基本支出决算明细表(财决08-'!R$9)*1</f>
        <v>0</v>
      </c>
      <c r="K26" s="50"/>
      <c r="L26" s="51" t="str">
        <f t="shared" si="4"/>
        <v/>
      </c>
      <c r="M26" s="50"/>
      <c r="N26" s="80"/>
    </row>
    <row r="27" spans="1:14" ht="18" customHeight="1">
      <c r="A27" s="63" t="str">
        <f t="array" ref="A27">INDEX(G:G,SMALL(IF($I$14:$I$119&gt;0,ROW($14:$119),4^8),ROW(G14)))&amp;""</f>
        <v/>
      </c>
      <c r="B27" s="64"/>
      <c r="C27" s="65" t="str">
        <f t="shared" si="0"/>
        <v/>
      </c>
      <c r="D27" s="66" t="str">
        <f t="shared" si="1"/>
        <v/>
      </c>
      <c r="E27" s="66" t="str">
        <f t="shared" si="2"/>
        <v/>
      </c>
      <c r="F27" s="67" t="str">
        <f t="shared" si="3"/>
        <v/>
      </c>
      <c r="G27" s="68" t="s">
        <v>131</v>
      </c>
      <c r="H27" s="70" t="s">
        <v>132</v>
      </c>
      <c r="I27" s="61">
        <f>('[1]Z08_1 一般公共预算财政拨款基本支出决算明细表(财决08-'!S$9)*1</f>
        <v>0</v>
      </c>
      <c r="K27" s="50"/>
      <c r="L27" s="51" t="str">
        <f t="shared" si="4"/>
        <v/>
      </c>
      <c r="M27" s="50"/>
      <c r="N27" s="80"/>
    </row>
    <row r="28" spans="1:14" ht="18" customHeight="1">
      <c r="A28" s="63" t="str">
        <f t="array" ref="A28">INDEX(G:G,SMALL(IF($I$14:$I$119&gt;0,ROW($14:$119),4^8),ROW(G15)))&amp;""</f>
        <v/>
      </c>
      <c r="B28" s="64"/>
      <c r="C28" s="65" t="str">
        <f t="shared" si="0"/>
        <v/>
      </c>
      <c r="D28" s="66" t="str">
        <f t="shared" si="1"/>
        <v/>
      </c>
      <c r="E28" s="66" t="str">
        <f t="shared" si="2"/>
        <v/>
      </c>
      <c r="F28" s="67" t="str">
        <f t="shared" si="3"/>
        <v/>
      </c>
      <c r="G28" s="68" t="s">
        <v>133</v>
      </c>
      <c r="H28" s="70" t="s">
        <v>134</v>
      </c>
      <c r="I28" s="61">
        <f>('[1]Z08_1 一般公共预算财政拨款基本支出决算明细表(财决08-'!T$9)*1</f>
        <v>30</v>
      </c>
      <c r="K28" s="50"/>
      <c r="L28" s="51" t="str">
        <f t="shared" si="4"/>
        <v/>
      </c>
      <c r="M28" s="50"/>
      <c r="N28" s="80"/>
    </row>
    <row r="29" spans="1:14" ht="18" customHeight="1">
      <c r="A29" s="63" t="str">
        <f t="array" ref="A29">INDEX(G:G,SMALL(IF($I$14:$I$119&gt;0,ROW($14:$119),4^8),ROW(G16)))&amp;""</f>
        <v/>
      </c>
      <c r="B29" s="64"/>
      <c r="C29" s="65" t="str">
        <f t="shared" si="0"/>
        <v/>
      </c>
      <c r="D29" s="66" t="str">
        <f t="shared" si="1"/>
        <v/>
      </c>
      <c r="E29" s="66" t="str">
        <f t="shared" si="2"/>
        <v/>
      </c>
      <c r="F29" s="67" t="str">
        <f t="shared" si="3"/>
        <v/>
      </c>
      <c r="G29" s="68" t="s">
        <v>135</v>
      </c>
      <c r="H29" s="70" t="s">
        <v>136</v>
      </c>
      <c r="I29" s="61">
        <f>('[1]Z08_1 一般公共预算财政拨款基本支出决算明细表(财决08-'!U$9)*1</f>
        <v>0</v>
      </c>
      <c r="K29" s="50"/>
      <c r="L29" s="51" t="str">
        <f t="shared" si="4"/>
        <v/>
      </c>
      <c r="M29" s="50"/>
      <c r="N29" s="80"/>
    </row>
    <row r="30" spans="1:14" ht="18" customHeight="1">
      <c r="A30" s="63" t="str">
        <f t="array" ref="A30">INDEX(G:G,SMALL(IF($I$14:$I$119&gt;0,ROW($14:$119),4^8),ROW(G17)))&amp;""</f>
        <v/>
      </c>
      <c r="B30" s="64"/>
      <c r="C30" s="65" t="str">
        <f t="shared" si="0"/>
        <v/>
      </c>
      <c r="D30" s="66" t="str">
        <f t="shared" si="1"/>
        <v/>
      </c>
      <c r="E30" s="66" t="str">
        <f t="shared" si="2"/>
        <v/>
      </c>
      <c r="F30" s="67" t="str">
        <f t="shared" si="3"/>
        <v/>
      </c>
      <c r="G30" s="68" t="s">
        <v>137</v>
      </c>
      <c r="H30" s="70" t="s">
        <v>138</v>
      </c>
      <c r="I30" s="61">
        <f>('[1]Z08_1 一般公共预算财政拨款基本支出决算明细表(财决08-'!V$9)*1</f>
        <v>0</v>
      </c>
      <c r="K30" s="50"/>
      <c r="L30" s="51" t="str">
        <f t="shared" si="4"/>
        <v/>
      </c>
      <c r="M30" s="50"/>
      <c r="N30" s="80"/>
    </row>
    <row r="31" spans="1:14" ht="18" customHeight="1">
      <c r="A31" s="63" t="str">
        <f t="array" ref="A31">INDEX(G:G,SMALL(IF($I$14:$I$119&gt;0,ROW($14:$119),4^8),ROW(G18)))&amp;""</f>
        <v/>
      </c>
      <c r="B31" s="64"/>
      <c r="C31" s="65" t="str">
        <f t="shared" si="0"/>
        <v/>
      </c>
      <c r="D31" s="66" t="str">
        <f t="shared" si="1"/>
        <v/>
      </c>
      <c r="E31" s="66" t="str">
        <f t="shared" si="2"/>
        <v/>
      </c>
      <c r="F31" s="67" t="str">
        <f t="shared" si="3"/>
        <v/>
      </c>
      <c r="G31" s="68" t="s">
        <v>139</v>
      </c>
      <c r="H31" s="70" t="s">
        <v>140</v>
      </c>
      <c r="I31" s="61">
        <f>('[1]Z08_1 一般公共预算财政拨款基本支出决算明细表(财决08-'!W$9)*1</f>
        <v>0</v>
      </c>
      <c r="K31" s="50"/>
      <c r="L31" s="51" t="str">
        <f t="shared" si="4"/>
        <v/>
      </c>
      <c r="M31" s="50"/>
      <c r="N31" s="80"/>
    </row>
    <row r="32" spans="1:14" ht="18" customHeight="1">
      <c r="A32" s="63" t="str">
        <f t="array" ref="A32">INDEX(G:G,SMALL(IF($I$14:$I$119&gt;0,ROW($14:$119),4^8),ROW(G19)))&amp;""</f>
        <v/>
      </c>
      <c r="B32" s="64"/>
      <c r="C32" s="65" t="str">
        <f t="shared" si="0"/>
        <v/>
      </c>
      <c r="D32" s="66" t="str">
        <f t="shared" si="1"/>
        <v/>
      </c>
      <c r="E32" s="66" t="str">
        <f t="shared" si="2"/>
        <v/>
      </c>
      <c r="F32" s="67" t="str">
        <f t="shared" si="3"/>
        <v/>
      </c>
      <c r="G32" s="68" t="s">
        <v>141</v>
      </c>
      <c r="H32" s="70" t="s">
        <v>142</v>
      </c>
      <c r="I32" s="61">
        <f>('[1]Z08_1 一般公共预算财政拨款基本支出决算明细表(财决08-'!X$9)*1</f>
        <v>0</v>
      </c>
      <c r="K32" s="50"/>
      <c r="L32" s="51" t="str">
        <f t="shared" si="4"/>
        <v/>
      </c>
      <c r="M32" s="50"/>
      <c r="N32" s="80"/>
    </row>
    <row r="33" spans="1:14" ht="18" customHeight="1">
      <c r="A33" s="63" t="str">
        <f t="array" ref="A33">INDEX(G:G,SMALL(IF($I$14:$I$119&gt;0,ROW($14:$119),4^8),ROW(G20)))&amp;""</f>
        <v/>
      </c>
      <c r="B33" s="64"/>
      <c r="C33" s="65" t="str">
        <f t="shared" si="0"/>
        <v/>
      </c>
      <c r="D33" s="66" t="str">
        <f t="shared" si="1"/>
        <v/>
      </c>
      <c r="E33" s="66" t="str">
        <f t="shared" si="2"/>
        <v/>
      </c>
      <c r="F33" s="67" t="str">
        <f t="shared" si="3"/>
        <v/>
      </c>
      <c r="G33" s="68" t="s">
        <v>143</v>
      </c>
      <c r="H33" s="70" t="s">
        <v>144</v>
      </c>
      <c r="I33" s="61">
        <f>('[1]Z08_1 一般公共预算财政拨款基本支出决算明细表(财决08-'!Y$9)*1</f>
        <v>0</v>
      </c>
      <c r="K33" s="50"/>
      <c r="L33" s="51" t="str">
        <f t="shared" si="4"/>
        <v/>
      </c>
      <c r="M33" s="50"/>
      <c r="N33" s="80"/>
    </row>
    <row r="34" spans="1:14" ht="18" customHeight="1">
      <c r="A34" s="63" t="str">
        <f t="array" ref="A34">INDEX(G:G,SMALL(IF($I$14:$I$119&gt;0,ROW($14:$119),4^8),ROW(G21)))&amp;""</f>
        <v/>
      </c>
      <c r="B34" s="64"/>
      <c r="C34" s="65" t="str">
        <f t="shared" si="0"/>
        <v/>
      </c>
      <c r="D34" s="66" t="str">
        <f t="shared" si="1"/>
        <v/>
      </c>
      <c r="E34" s="66" t="str">
        <f t="shared" si="2"/>
        <v/>
      </c>
      <c r="F34" s="67" t="str">
        <f t="shared" si="3"/>
        <v/>
      </c>
      <c r="G34" s="68" t="s">
        <v>145</v>
      </c>
      <c r="H34" s="70" t="s">
        <v>146</v>
      </c>
      <c r="I34" s="61">
        <f>('[1]Z08_1 一般公共预算财政拨款基本支出决算明细表(财决08-'!Z$9)*1</f>
        <v>0</v>
      </c>
      <c r="K34" s="50"/>
      <c r="L34" s="51" t="str">
        <f t="shared" si="4"/>
        <v/>
      </c>
      <c r="M34" s="50"/>
      <c r="N34" s="80"/>
    </row>
    <row r="35" spans="1:14" ht="18" customHeight="1">
      <c r="A35" s="63" t="str">
        <f t="array" ref="A35">INDEX(G:G,SMALL(IF($I$14:$I$119&gt;0,ROW($14:$119),4^8),ROW(G22)))&amp;""</f>
        <v/>
      </c>
      <c r="B35" s="64"/>
      <c r="C35" s="65" t="str">
        <f t="shared" si="0"/>
        <v/>
      </c>
      <c r="D35" s="66" t="str">
        <f t="shared" si="1"/>
        <v/>
      </c>
      <c r="E35" s="66" t="str">
        <f t="shared" si="2"/>
        <v/>
      </c>
      <c r="F35" s="67" t="str">
        <f t="shared" si="3"/>
        <v/>
      </c>
      <c r="G35" s="68" t="s">
        <v>147</v>
      </c>
      <c r="H35" s="70" t="s">
        <v>148</v>
      </c>
      <c r="I35" s="61">
        <f>('[1]Z08_1 一般公共预算财政拨款基本支出决算明细表(财决08-'!AA$9)*1</f>
        <v>0</v>
      </c>
      <c r="K35" s="50"/>
      <c r="L35" s="51" t="str">
        <f t="shared" si="4"/>
        <v/>
      </c>
      <c r="M35" s="50"/>
      <c r="N35" s="80"/>
    </row>
    <row r="36" spans="1:14" ht="18" customHeight="1">
      <c r="A36" s="63" t="str">
        <f t="array" ref="A36">INDEX(G:G,SMALL(IF($I$14:$I$119&gt;0,ROW($14:$119),4^8),ROW(G23)))&amp;""</f>
        <v/>
      </c>
      <c r="B36" s="64"/>
      <c r="C36" s="65" t="str">
        <f t="shared" si="0"/>
        <v/>
      </c>
      <c r="D36" s="66" t="str">
        <f t="shared" si="1"/>
        <v/>
      </c>
      <c r="E36" s="66" t="str">
        <f t="shared" si="2"/>
        <v/>
      </c>
      <c r="F36" s="67" t="str">
        <f t="shared" si="3"/>
        <v/>
      </c>
      <c r="G36" s="68" t="s">
        <v>149</v>
      </c>
      <c r="H36" s="70" t="s">
        <v>150</v>
      </c>
      <c r="I36" s="61">
        <f>('[1]Z08_1 一般公共预算财政拨款基本支出决算明细表(财决08-'!AB$9)*1</f>
        <v>0</v>
      </c>
      <c r="K36" s="50"/>
      <c r="L36" s="51" t="str">
        <f t="shared" si="4"/>
        <v/>
      </c>
      <c r="M36" s="50"/>
      <c r="N36" s="80"/>
    </row>
    <row r="37" spans="1:14" ht="18" customHeight="1">
      <c r="A37" s="63" t="str">
        <f t="array" ref="A37">INDEX(G:G,SMALL(IF($I$14:$I$119&gt;0,ROW($14:$119),4^8),ROW(G24)))&amp;""</f>
        <v/>
      </c>
      <c r="B37" s="64"/>
      <c r="C37" s="65" t="str">
        <f t="shared" si="0"/>
        <v/>
      </c>
      <c r="D37" s="66" t="str">
        <f t="shared" si="1"/>
        <v/>
      </c>
      <c r="E37" s="66" t="str">
        <f t="shared" si="2"/>
        <v/>
      </c>
      <c r="F37" s="67" t="str">
        <f t="shared" si="3"/>
        <v/>
      </c>
      <c r="G37" s="68" t="s">
        <v>151</v>
      </c>
      <c r="H37" s="70" t="s">
        <v>152</v>
      </c>
      <c r="I37" s="61">
        <f>('[1]Z08_1 一般公共预算财政拨款基本支出决算明细表(财决08-'!AC$9)*1</f>
        <v>0</v>
      </c>
      <c r="K37" s="50"/>
      <c r="L37" s="51" t="str">
        <f t="shared" si="4"/>
        <v/>
      </c>
      <c r="M37" s="50"/>
      <c r="N37" s="80"/>
    </row>
    <row r="38" spans="1:14" ht="18" customHeight="1">
      <c r="A38" s="63" t="str">
        <f t="array" ref="A38">INDEX(G:G,SMALL(IF($I$14:$I$119&gt;0,ROW($14:$119),4^8),ROW(G25)))&amp;""</f>
        <v/>
      </c>
      <c r="B38" s="64"/>
      <c r="C38" s="65" t="str">
        <f t="shared" si="0"/>
        <v/>
      </c>
      <c r="D38" s="66" t="str">
        <f t="shared" si="1"/>
        <v/>
      </c>
      <c r="E38" s="66" t="str">
        <f t="shared" si="2"/>
        <v/>
      </c>
      <c r="F38" s="67" t="str">
        <f t="shared" si="3"/>
        <v/>
      </c>
      <c r="G38" s="68" t="s">
        <v>153</v>
      </c>
      <c r="H38" s="70" t="s">
        <v>154</v>
      </c>
      <c r="I38" s="61">
        <f>('[1]Z08_1 一般公共预算财政拨款基本支出决算明细表(财决08-'!AD$9)*1</f>
        <v>0</v>
      </c>
      <c r="K38" s="50"/>
      <c r="L38" s="51" t="str">
        <f t="shared" si="4"/>
        <v/>
      </c>
      <c r="M38" s="50"/>
      <c r="N38" s="80"/>
    </row>
    <row r="39" spans="1:14" ht="18" customHeight="1">
      <c r="A39" s="63" t="str">
        <f t="array" ref="A39">INDEX(G:G,SMALL(IF($I$14:$I$119&gt;0,ROW($14:$119),4^8),ROW(G26)))&amp;""</f>
        <v/>
      </c>
      <c r="B39" s="64"/>
      <c r="C39" s="65" t="str">
        <f t="shared" si="0"/>
        <v/>
      </c>
      <c r="D39" s="66" t="str">
        <f t="shared" si="1"/>
        <v/>
      </c>
      <c r="E39" s="66" t="str">
        <f t="shared" si="2"/>
        <v/>
      </c>
      <c r="F39" s="67" t="str">
        <f t="shared" si="3"/>
        <v/>
      </c>
      <c r="G39" s="68" t="s">
        <v>155</v>
      </c>
      <c r="H39" s="70" t="s">
        <v>156</v>
      </c>
      <c r="I39" s="61">
        <f>('[1]Z08_1 一般公共预算财政拨款基本支出决算明细表(财决08-'!AE$9)*1</f>
        <v>0</v>
      </c>
      <c r="K39" s="50"/>
      <c r="L39" s="51" t="str">
        <f t="shared" si="4"/>
        <v/>
      </c>
      <c r="M39" s="50"/>
      <c r="N39" s="80"/>
    </row>
    <row r="40" spans="1:14" ht="18" customHeight="1">
      <c r="A40" s="63" t="str">
        <f t="array" ref="A40">INDEX(G:G,SMALL(IF($I$14:$I$119&gt;0,ROW($14:$119),4^8),ROW(G27)))&amp;""</f>
        <v/>
      </c>
      <c r="B40" s="64"/>
      <c r="C40" s="65" t="str">
        <f t="shared" si="0"/>
        <v/>
      </c>
      <c r="D40" s="66" t="str">
        <f t="shared" si="1"/>
        <v/>
      </c>
      <c r="E40" s="66" t="str">
        <f t="shared" si="2"/>
        <v/>
      </c>
      <c r="F40" s="67" t="str">
        <f t="shared" si="3"/>
        <v/>
      </c>
      <c r="G40" s="68" t="s">
        <v>157</v>
      </c>
      <c r="H40" s="70" t="s">
        <v>158</v>
      </c>
      <c r="I40" s="61">
        <f>('[1]Z08_1 一般公共预算财政拨款基本支出决算明细表(财决08-'!AF$9)*1</f>
        <v>0</v>
      </c>
      <c r="K40" s="50"/>
      <c r="L40" s="51" t="str">
        <f t="shared" si="4"/>
        <v/>
      </c>
      <c r="M40" s="50"/>
      <c r="N40" s="80"/>
    </row>
    <row r="41" spans="1:14" ht="18" customHeight="1">
      <c r="A41" s="63" t="str">
        <f t="array" ref="A41">INDEX(G:G,SMALL(IF($I$14:$I$119&gt;0,ROW($14:$119),4^8),ROW(G28)))&amp;""</f>
        <v/>
      </c>
      <c r="B41" s="64"/>
      <c r="C41" s="65" t="str">
        <f t="shared" si="0"/>
        <v/>
      </c>
      <c r="D41" s="66" t="str">
        <f t="shared" si="1"/>
        <v/>
      </c>
      <c r="E41" s="66" t="str">
        <f t="shared" si="2"/>
        <v/>
      </c>
      <c r="F41" s="67" t="str">
        <f t="shared" si="3"/>
        <v/>
      </c>
      <c r="G41" s="68" t="s">
        <v>159</v>
      </c>
      <c r="H41" s="70" t="s">
        <v>160</v>
      </c>
      <c r="I41" s="61">
        <f>('[1]Z08_1 一般公共预算财政拨款基本支出决算明细表(财决08-'!AG$9)*1</f>
        <v>0</v>
      </c>
      <c r="K41" s="50"/>
      <c r="L41" s="51" t="str">
        <f t="shared" si="4"/>
        <v/>
      </c>
      <c r="M41" s="50"/>
      <c r="N41" s="82"/>
    </row>
    <row r="42" spans="1:14" ht="18" customHeight="1">
      <c r="A42" s="63" t="str">
        <f t="array" ref="A42">INDEX(G:G,SMALL(IF($I$14:$I$119&gt;0,ROW($14:$119),4^8),ROW(G29)))&amp;""</f>
        <v/>
      </c>
      <c r="B42" s="64"/>
      <c r="C42" s="65" t="str">
        <f t="shared" si="0"/>
        <v/>
      </c>
      <c r="D42" s="66" t="str">
        <f t="shared" si="1"/>
        <v/>
      </c>
      <c r="E42" s="66" t="str">
        <f t="shared" si="2"/>
        <v/>
      </c>
      <c r="F42" s="67" t="str">
        <f t="shared" si="3"/>
        <v/>
      </c>
      <c r="G42" s="68" t="s">
        <v>161</v>
      </c>
      <c r="H42" s="70" t="s">
        <v>162</v>
      </c>
      <c r="I42" s="61">
        <f>('[1]Z08_1 一般公共预算财政拨款基本支出决算明细表(财决08-'!AH$9)*1</f>
        <v>0</v>
      </c>
      <c r="K42" s="50"/>
      <c r="L42" s="51" t="str">
        <f t="shared" si="4"/>
        <v/>
      </c>
      <c r="M42" s="50"/>
      <c r="N42" s="80"/>
    </row>
    <row r="43" spans="1:14" ht="18" customHeight="1">
      <c r="A43" s="63" t="str">
        <f t="array" ref="A43">INDEX(G:G,SMALL(IF($I$14:$I$119&gt;0,ROW($14:$119),4^8),ROW(G30)))&amp;""</f>
        <v/>
      </c>
      <c r="B43" s="64"/>
      <c r="C43" s="65" t="str">
        <f t="shared" si="0"/>
        <v/>
      </c>
      <c r="D43" s="66" t="str">
        <f t="shared" si="1"/>
        <v/>
      </c>
      <c r="E43" s="66" t="str">
        <f t="shared" si="2"/>
        <v/>
      </c>
      <c r="F43" s="67" t="str">
        <f t="shared" si="3"/>
        <v/>
      </c>
      <c r="G43" s="68" t="s">
        <v>163</v>
      </c>
      <c r="H43" s="70" t="s">
        <v>164</v>
      </c>
      <c r="I43" s="61">
        <f>('[1]Z08_1 一般公共预算财政拨款基本支出决算明细表(财决08-'!AI$9)*1</f>
        <v>2</v>
      </c>
      <c r="K43" s="50"/>
      <c r="L43" s="51" t="str">
        <f t="shared" si="4"/>
        <v/>
      </c>
      <c r="M43" s="50"/>
      <c r="N43" s="80"/>
    </row>
    <row r="44" spans="1:14" ht="18" customHeight="1">
      <c r="A44" s="63" t="str">
        <f t="array" ref="A44">INDEX(G:G,SMALL(IF($I$14:$I$119&gt;0,ROW($14:$119),4^8),ROW(G31)))&amp;""</f>
        <v/>
      </c>
      <c r="B44" s="64"/>
      <c r="C44" s="65" t="str">
        <f t="shared" si="0"/>
        <v/>
      </c>
      <c r="D44" s="66" t="str">
        <f t="shared" si="1"/>
        <v/>
      </c>
      <c r="E44" s="66" t="str">
        <f t="shared" si="2"/>
        <v/>
      </c>
      <c r="F44" s="67" t="str">
        <f t="shared" si="3"/>
        <v/>
      </c>
      <c r="G44" s="68" t="s">
        <v>165</v>
      </c>
      <c r="H44" s="70" t="s">
        <v>166</v>
      </c>
      <c r="I44" s="61">
        <f>('[1]Z08_1 一般公共预算财政拨款基本支出决算明细表(财决08-'!AJ$9)*1</f>
        <v>0</v>
      </c>
      <c r="K44" s="50"/>
      <c r="L44" s="51" t="str">
        <f t="shared" si="4"/>
        <v/>
      </c>
      <c r="M44" s="50"/>
      <c r="N44" s="80"/>
    </row>
    <row r="45" spans="1:14" ht="18" customHeight="1">
      <c r="A45" s="63" t="str">
        <f t="array" ref="A45">INDEX(G:G,SMALL(IF($I$14:$I$119&gt;0,ROW($14:$119),4^8),ROW(G32)))&amp;""</f>
        <v/>
      </c>
      <c r="B45" s="64"/>
      <c r="C45" s="65" t="str">
        <f t="shared" si="0"/>
        <v/>
      </c>
      <c r="D45" s="66" t="str">
        <f t="shared" si="1"/>
        <v/>
      </c>
      <c r="E45" s="66" t="str">
        <f t="shared" si="2"/>
        <v/>
      </c>
      <c r="F45" s="67" t="str">
        <f t="shared" si="3"/>
        <v/>
      </c>
      <c r="G45" s="68" t="s">
        <v>167</v>
      </c>
      <c r="H45" s="70" t="s">
        <v>168</v>
      </c>
      <c r="I45" s="61">
        <f>('[1]Z08_1 一般公共预算财政拨款基本支出决算明细表(财决08-'!AK$9)*1</f>
        <v>0</v>
      </c>
      <c r="K45" s="50"/>
      <c r="L45" s="51" t="str">
        <f t="shared" si="4"/>
        <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169</v>
      </c>
      <c r="H46" s="70" t="s">
        <v>170</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171</v>
      </c>
      <c r="H47" s="70" t="s">
        <v>172</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173</v>
      </c>
      <c r="H48" s="70" t="s">
        <v>174</v>
      </c>
      <c r="I48" s="61">
        <f>('[1]Z08_1 一般公共预算财政拨款基本支出决算明细表(财决08-'!AN$9)*1</f>
        <v>0</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175</v>
      </c>
      <c r="H49" s="70" t="s">
        <v>176</v>
      </c>
      <c r="I49" s="61">
        <f>('[1]Z08_1 一般公共预算财政拨款基本支出决算明细表(财决08-'!AO$9)*1</f>
        <v>0</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177</v>
      </c>
      <c r="H50" s="70" t="s">
        <v>178</v>
      </c>
      <c r="I50" s="61">
        <f>('[1]Z08_1 一般公共预算财政拨款基本支出决算明细表(财决08-'!AP$9)*1</f>
        <v>6</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179</v>
      </c>
      <c r="H51" s="70" t="s">
        <v>180</v>
      </c>
      <c r="I51" s="61">
        <f>('[1]Z08_1 一般公共预算财政拨款基本支出决算明细表(财决08-'!AQ$9)*1</f>
        <v>22</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181</v>
      </c>
      <c r="H52" s="69" t="s">
        <v>182</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183</v>
      </c>
      <c r="H53" s="70" t="s">
        <v>184</v>
      </c>
      <c r="I53" s="61">
        <f>('[1]Z08_1 一般公共预算财政拨款基本支出决算明细表(财决08-'!AS$9)*1</f>
        <v>0</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185</v>
      </c>
      <c r="H54" s="70" t="s">
        <v>186</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187</v>
      </c>
      <c r="H55" s="70" t="s">
        <v>188</v>
      </c>
      <c r="I55" s="61">
        <f>('[1]Z08_1 一般公共预算财政拨款基本支出决算明细表(财决08-'!AU$9)*1</f>
        <v>0</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189</v>
      </c>
      <c r="H56" s="70" t="s">
        <v>190</v>
      </c>
      <c r="I56" s="61">
        <f>('[1]Z08_1 一般公共预算财政拨款基本支出决算明细表(财决08-'!AV$9)*1</f>
        <v>0</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191</v>
      </c>
      <c r="H57" s="70" t="s">
        <v>192</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193</v>
      </c>
      <c r="H58" s="70" t="s">
        <v>194</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195</v>
      </c>
      <c r="H59" s="70" t="s">
        <v>196</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197</v>
      </c>
      <c r="H60" s="70" t="s">
        <v>198</v>
      </c>
      <c r="I60" s="61">
        <f>('[1]Z08_1 一般公共预算财政拨款基本支出决算明细表(财决08-'!AZ$9)*1</f>
        <v>0</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199</v>
      </c>
      <c r="H61" s="70" t="s">
        <v>200</v>
      </c>
      <c r="I61" s="61">
        <f>('[1]Z08_1 一般公共预算财政拨款基本支出决算明细表(财决08-'!BA$9)*1</f>
        <v>0</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201</v>
      </c>
      <c r="H62" s="70" t="s">
        <v>202</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203</v>
      </c>
      <c r="H63" s="70" t="s">
        <v>204</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205</v>
      </c>
      <c r="H64" s="70" t="s">
        <v>206</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207</v>
      </c>
      <c r="H65" s="70" t="s">
        <v>208</v>
      </c>
      <c r="I65" s="61">
        <f>('[1]Z08_1 一般公共预算财政拨款基本支出决算明细表(财决08-'!BE$9)*1</f>
        <v>0</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209</v>
      </c>
      <c r="H66" s="70" t="s">
        <v>210</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211</v>
      </c>
      <c r="H67" s="70" t="s">
        <v>212</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213</v>
      </c>
      <c r="H68" s="70" t="s">
        <v>214</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215</v>
      </c>
      <c r="H69" s="69" t="s">
        <v>216</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217</v>
      </c>
      <c r="H70" s="70" t="s">
        <v>218</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219</v>
      </c>
      <c r="H71" s="70" t="s">
        <v>220</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221</v>
      </c>
      <c r="H72" s="70" t="s">
        <v>222</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223</v>
      </c>
      <c r="H73" s="70" t="s">
        <v>224</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225</v>
      </c>
      <c r="H74" s="70" t="s">
        <v>226</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227</v>
      </c>
      <c r="H75" s="70" t="s">
        <v>228</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229</v>
      </c>
      <c r="H76" s="70" t="s">
        <v>230</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231</v>
      </c>
      <c r="H77" s="70" t="s">
        <v>232</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233</v>
      </c>
      <c r="H78" s="70" t="s">
        <v>234</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235</v>
      </c>
      <c r="H79" s="70" t="s">
        <v>236</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237</v>
      </c>
      <c r="H80" s="69" t="s">
        <v>238</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239</v>
      </c>
      <c r="H81" s="70" t="s">
        <v>240</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241</v>
      </c>
      <c r="H82" s="70" t="s">
        <v>242</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243</v>
      </c>
      <c r="H83" s="70" t="s">
        <v>244</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245</v>
      </c>
      <c r="H84" s="70" t="s">
        <v>246</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247</v>
      </c>
      <c r="H85" s="70" t="s">
        <v>248</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249</v>
      </c>
      <c r="H86" s="70" t="s">
        <v>250</v>
      </c>
      <c r="I86" s="61">
        <f>('[1]Z08_1 一般公共预算财政拨款基本支出决算明细表(财决08-'!BZ$9)*1</f>
        <v>0</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251</v>
      </c>
      <c r="H87" s="70" t="s">
        <v>226</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252</v>
      </c>
      <c r="H88" s="70" t="s">
        <v>228</v>
      </c>
      <c r="I88" s="61">
        <f>('[1]Z08_1 一般公共预算财政拨款基本支出决算明细表(财决08-'!CB$9)*1</f>
        <v>0</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253</v>
      </c>
      <c r="H89" s="70" t="s">
        <v>230</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254</v>
      </c>
      <c r="H90" s="70" t="s">
        <v>232</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255</v>
      </c>
      <c r="H91" s="70" t="s">
        <v>234</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256</v>
      </c>
      <c r="H92" s="70" t="s">
        <v>236</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257</v>
      </c>
      <c r="H93" s="70" t="s">
        <v>238</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258</v>
      </c>
      <c r="H94" s="70" t="s">
        <v>259</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260</v>
      </c>
      <c r="H95" s="70" t="s">
        <v>261</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262</v>
      </c>
      <c r="H96" s="69" t="s">
        <v>263</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264</v>
      </c>
      <c r="H97" s="70" t="s">
        <v>265</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266</v>
      </c>
      <c r="H98" s="70" t="s">
        <v>240</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267</v>
      </c>
      <c r="H99" s="70" t="s">
        <v>242</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268</v>
      </c>
      <c r="H100" s="70" t="s">
        <v>244</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269</v>
      </c>
      <c r="H101" s="69" t="s">
        <v>246</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270</v>
      </c>
      <c r="H102" s="70" t="s">
        <v>271</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272</v>
      </c>
      <c r="H103" s="70" t="s">
        <v>273</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274</v>
      </c>
      <c r="H104" s="69" t="s">
        <v>275</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276</v>
      </c>
      <c r="H105" s="70" t="s">
        <v>277</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278</v>
      </c>
      <c r="H106" s="70" t="s">
        <v>279</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280</v>
      </c>
      <c r="H107" s="70" t="s">
        <v>275</v>
      </c>
      <c r="I107" s="61">
        <f>('[1]Z08_1 一般公共预算财政拨款基本支出决算明细表(财决08-'!CU$9)*1</f>
        <v>0</v>
      </c>
      <c r="K107" s="50"/>
      <c r="L107" s="51" t="str">
        <f t="shared" si="9"/>
        <v/>
      </c>
      <c r="M107" s="50"/>
      <c r="N107" s="80"/>
    </row>
    <row r="108" spans="1:14" ht="45">
      <c r="A108" s="83"/>
      <c r="B108" s="83"/>
      <c r="C108" s="84"/>
      <c r="G108" s="50" t="s">
        <v>281</v>
      </c>
      <c r="H108" s="51" t="s">
        <v>282</v>
      </c>
      <c r="I108" s="61">
        <f>('[1]Z08_1 一般公共预算财政拨款基本支出决算明细表(财决08-'!CV$9)*1</f>
        <v>0</v>
      </c>
    </row>
    <row r="109" spans="1:14">
      <c r="A109" s="85"/>
      <c r="B109" s="85"/>
      <c r="C109" s="86"/>
      <c r="G109" s="50" t="s">
        <v>283</v>
      </c>
      <c r="H109" s="51" t="s">
        <v>284</v>
      </c>
      <c r="I109" s="61">
        <f>('[1]Z08_1 一般公共预算财政拨款基本支出决算明细表(财决08-'!CW$9)*1</f>
        <v>0</v>
      </c>
    </row>
    <row r="110" spans="1:14">
      <c r="A110" s="85"/>
      <c r="B110" s="85"/>
      <c r="C110" s="86"/>
      <c r="G110" s="50" t="s">
        <v>285</v>
      </c>
      <c r="H110" s="51" t="s">
        <v>286</v>
      </c>
      <c r="I110" s="61">
        <f>('[1]Z08_1 一般公共预算财政拨款基本支出决算明细表(财决08-'!CX$9)*1</f>
        <v>0</v>
      </c>
    </row>
    <row r="111" spans="1:14" ht="30">
      <c r="A111" s="85"/>
      <c r="B111" s="85"/>
      <c r="C111" s="86"/>
      <c r="D111" s="87"/>
      <c r="G111" s="50" t="s">
        <v>287</v>
      </c>
      <c r="H111" s="51" t="s">
        <v>277</v>
      </c>
      <c r="I111" s="61">
        <f>('[1]Z08_1 一般公共预算财政拨款基本支出决算明细表(财决08-'!CY$9)*1</f>
        <v>0</v>
      </c>
    </row>
    <row r="112" spans="1:14" ht="45">
      <c r="G112" s="50" t="s">
        <v>288</v>
      </c>
      <c r="H112" s="51" t="s">
        <v>289</v>
      </c>
      <c r="I112" s="61">
        <v>0</v>
      </c>
    </row>
    <row r="113" spans="7:9" ht="45">
      <c r="G113" s="50" t="s">
        <v>290</v>
      </c>
      <c r="H113" s="51" t="s">
        <v>291</v>
      </c>
      <c r="I113" s="61">
        <v>0</v>
      </c>
    </row>
    <row r="114" spans="7:9" ht="45">
      <c r="G114" s="50" t="s">
        <v>292</v>
      </c>
      <c r="H114" s="51" t="s">
        <v>293</v>
      </c>
      <c r="I114" s="61">
        <v>0</v>
      </c>
    </row>
    <row r="115" spans="7:9">
      <c r="G115" s="50" t="s">
        <v>294</v>
      </c>
      <c r="H115" s="51" t="s">
        <v>295</v>
      </c>
      <c r="I115" s="61">
        <f>('[1]Z08_1 一般公共预算财政拨款基本支出决算明细表(财决08-'!DC$9)*1</f>
        <v>0</v>
      </c>
    </row>
    <row r="116" spans="7:9">
      <c r="G116" s="50" t="s">
        <v>296</v>
      </c>
      <c r="H116" s="51" t="s">
        <v>297</v>
      </c>
      <c r="I116" s="61">
        <f>('[1]Z08_1 一般公共预算财政拨款基本支出决算明细表(财决08-'!DD$9)*1</f>
        <v>0</v>
      </c>
    </row>
    <row r="117" spans="7:9" ht="30">
      <c r="G117" s="50" t="s">
        <v>298</v>
      </c>
      <c r="H117" s="51" t="s">
        <v>299</v>
      </c>
      <c r="I117" s="61">
        <f>('[1]Z08_1 一般公共预算财政拨款基本支出决算明细表(财决08-'!DE$9)*1</f>
        <v>0</v>
      </c>
    </row>
    <row r="118" spans="7:9" ht="75">
      <c r="G118" s="50" t="s">
        <v>300</v>
      </c>
      <c r="H118" s="51" t="s">
        <v>301</v>
      </c>
      <c r="I118" s="61">
        <f>('[1]Z08_1 一般公共预算财政拨款基本支出决算明细表(财决08-'!DF$9)*1</f>
        <v>0</v>
      </c>
    </row>
    <row r="119" spans="7:9">
      <c r="G119" s="50" t="s">
        <v>302</v>
      </c>
      <c r="H119" s="51" t="s">
        <v>295</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ColWidth="9" defaultRowHeight="15"/>
  <cols>
    <col min="1" max="1" width="53" style="6" customWidth="1"/>
    <col min="2" max="2" width="54.25" style="6" customWidth="1"/>
    <col min="3" max="16384" width="9" style="6"/>
  </cols>
  <sheetData>
    <row r="1" spans="1:225" ht="25.5">
      <c r="A1" s="251" t="s">
        <v>350</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3">
      <c r="A2" s="34"/>
      <c r="B2" s="24" t="s">
        <v>347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部门：沅江市园林管理处</v>
      </c>
      <c r="B3" s="35" t="s">
        <v>303</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5" customHeight="1">
      <c r="A4" s="36" t="s">
        <v>304</v>
      </c>
      <c r="B4" s="36" t="s">
        <v>7</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5" customHeight="1">
      <c r="A5" s="38" t="s">
        <v>305</v>
      </c>
      <c r="B5" s="39">
        <f>'[1]F03 机构运行信息表(财决附03表)'!$D7</f>
        <v>0</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5" customHeight="1">
      <c r="A6" s="40" t="s">
        <v>306</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5" customHeight="1">
      <c r="A7" s="40" t="s">
        <v>307</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5" customHeight="1">
      <c r="A8" s="40" t="s">
        <v>308</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5" customHeight="1">
      <c r="A9" s="40" t="s">
        <v>309</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5" customHeight="1">
      <c r="A10" s="40" t="s">
        <v>310</v>
      </c>
      <c r="B10" s="39">
        <f>'[1]F03 机构运行信息表(财决附03表)'!$D12</f>
        <v>0</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5" customHeight="1">
      <c r="A11" s="38" t="s">
        <v>311</v>
      </c>
      <c r="B11" s="39">
        <f>'[1]F03 机构运行信息表(财决附03表)'!$D13</f>
        <v>0</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5" customHeight="1">
      <c r="A12" s="40" t="s">
        <v>312</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5" customHeight="1">
      <c r="A13" s="40" t="s">
        <v>313</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5" customHeight="1">
      <c r="A14" s="40" t="s">
        <v>314</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5" customHeight="1">
      <c r="A15" s="40" t="s">
        <v>315</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5" customHeight="1">
      <c r="A16" s="40" t="s">
        <v>316</v>
      </c>
      <c r="B16" s="39">
        <f>'[1]F03 机构运行信息表(财决附03表)'!$D18</f>
        <v>0</v>
      </c>
    </row>
    <row r="17" spans="1:2" ht="23.15" customHeight="1">
      <c r="A17" s="40" t="s">
        <v>317</v>
      </c>
      <c r="B17" s="39">
        <f>'[1]F03 机构运行信息表(财决附03表)'!$D19</f>
        <v>0</v>
      </c>
    </row>
    <row r="18" spans="1:2" customFormat="1" ht="23.15" customHeight="1">
      <c r="A18" s="40" t="s">
        <v>318</v>
      </c>
      <c r="B18" s="39">
        <f>'[1]F03 机构运行信息表(财决附03表)'!$D20</f>
        <v>0</v>
      </c>
    </row>
    <row r="19" spans="1:2" customFormat="1" ht="23.15" customHeight="1">
      <c r="A19" s="40" t="s">
        <v>319</v>
      </c>
      <c r="B19" s="39">
        <f>'[1]F03 机构运行信息表(财决附03表)'!$D21</f>
        <v>0</v>
      </c>
    </row>
    <row r="20" spans="1:2" customFormat="1" ht="23.15" customHeight="1">
      <c r="A20" s="40" t="s">
        <v>320</v>
      </c>
      <c r="B20" s="39">
        <f>'[1]F03 机构运行信息表(财决附03表)'!$D22</f>
        <v>0</v>
      </c>
    </row>
    <row r="21" spans="1:2" customFormat="1" ht="23.15" customHeight="1">
      <c r="A21" s="40" t="s">
        <v>321</v>
      </c>
      <c r="B21" s="39">
        <f>'[1]F03 机构运行信息表(财决附03表)'!$D23</f>
        <v>0</v>
      </c>
    </row>
    <row r="22" spans="1:2" customFormat="1" ht="23.15" customHeight="1">
      <c r="A22" s="40" t="s">
        <v>322</v>
      </c>
      <c r="B22" s="39">
        <f>'[1]F03 机构运行信息表(财决附03表)'!$D24</f>
        <v>0</v>
      </c>
    </row>
    <row r="23" spans="1:2" customFormat="1" ht="23.15" customHeight="1">
      <c r="A23" s="40" t="s">
        <v>323</v>
      </c>
      <c r="B23" s="39">
        <f>'[1]F03 机构运行信息表(财决附03表)'!$D25</f>
        <v>0</v>
      </c>
    </row>
    <row r="24" spans="1:2" customFormat="1" ht="23.15" customHeight="1">
      <c r="A24" s="40" t="s">
        <v>324</v>
      </c>
      <c r="B24" s="39">
        <f>'[1]F03 机构运行信息表(财决附03表)'!$D26</f>
        <v>0</v>
      </c>
    </row>
    <row r="25" spans="1:2" s="5" customFormat="1" ht="15.75" customHeight="1">
      <c r="A25" s="14" t="s">
        <v>325</v>
      </c>
      <c r="B25" s="41"/>
    </row>
    <row r="26" spans="1:2" s="5" customFormat="1" ht="15.75" customHeight="1">
      <c r="A26" s="15" t="s">
        <v>89</v>
      </c>
      <c r="B26" s="41"/>
    </row>
    <row r="27" spans="1:2" ht="15.75" customHeight="1">
      <c r="A27" s="15" t="s">
        <v>326</v>
      </c>
      <c r="B27" s="42"/>
    </row>
    <row r="28" spans="1:2" ht="15.75" customHeight="1">
      <c r="A28" s="15" t="s">
        <v>327</v>
      </c>
      <c r="B28" s="43"/>
    </row>
    <row r="29" spans="1:2" ht="15.75" customHeight="1">
      <c r="A29" s="252" t="s">
        <v>328</v>
      </c>
      <c r="B29" s="252"/>
    </row>
    <row r="30" spans="1:2" ht="15.75" customHeight="1">
      <c r="A30" s="15" t="s">
        <v>329</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K21" sqref="K21"/>
    </sheetView>
  </sheetViews>
  <sheetFormatPr defaultColWidth="9" defaultRowHeight="15"/>
  <cols>
    <col min="1" max="2" width="4.58203125" style="6" customWidth="1"/>
    <col min="3" max="3" width="33.5" style="6" customWidth="1"/>
    <col min="4" max="7" width="13.58203125" style="6" customWidth="1"/>
    <col min="8" max="8" width="13.58203125" style="7" customWidth="1"/>
    <col min="9" max="9" width="13.58203125" style="6" customWidth="1"/>
    <col min="10" max="11" width="10.58203125" style="8" customWidth="1"/>
    <col min="12" max="12" width="11.58203125" style="8" customWidth="1"/>
    <col min="13" max="13" width="11" style="8" customWidth="1"/>
    <col min="14" max="14" width="11" style="6" customWidth="1"/>
    <col min="15" max="15" width="14.58203125" style="6" customWidth="1"/>
    <col min="16" max="16384" width="9" style="6"/>
  </cols>
  <sheetData>
    <row r="1" spans="1:15" s="1" customFormat="1" ht="30" customHeight="1">
      <c r="A1" s="232" t="s">
        <v>349</v>
      </c>
      <c r="B1" s="232"/>
      <c r="C1" s="232"/>
      <c r="D1" s="232"/>
      <c r="E1" s="232"/>
      <c r="F1" s="232"/>
      <c r="G1" s="232"/>
      <c r="H1" s="232"/>
      <c r="I1" s="232"/>
      <c r="J1" s="22"/>
      <c r="K1" s="22"/>
      <c r="L1" s="23"/>
      <c r="M1" s="23" t="str">
        <f>"a1:"&amp;"I"&amp;MAX(L12:L200)</f>
        <v>a1:I15</v>
      </c>
    </row>
    <row r="2" spans="1:15" s="2" customFormat="1" ht="13.5" customHeight="1">
      <c r="A2" s="9" t="str">
        <f>'01收入支出决算总表'!A3</f>
        <v>部门：沅江市园林管理处</v>
      </c>
      <c r="B2" s="10"/>
      <c r="C2" s="10"/>
      <c r="H2" s="11"/>
      <c r="I2" s="24" t="s">
        <v>348</v>
      </c>
      <c r="J2" s="22"/>
      <c r="K2" s="22"/>
      <c r="L2" s="25"/>
      <c r="M2" s="25"/>
    </row>
    <row r="3" spans="1:15" s="2" customFormat="1" ht="15" customHeight="1">
      <c r="A3" s="9"/>
      <c r="B3" s="10"/>
      <c r="C3" s="10"/>
      <c r="D3" s="12"/>
      <c r="E3" s="12"/>
      <c r="F3" s="12"/>
      <c r="G3" s="12"/>
      <c r="H3" s="13"/>
      <c r="I3" s="24" t="s">
        <v>2</v>
      </c>
      <c r="J3" s="22"/>
      <c r="K3" s="22"/>
      <c r="L3" s="25"/>
      <c r="M3" s="26" t="s">
        <v>330</v>
      </c>
    </row>
    <row r="4" spans="1:15" s="2" customFormat="1" ht="15" customHeight="1">
      <c r="A4" s="14" t="s">
        <v>331</v>
      </c>
      <c r="B4" s="10"/>
      <c r="C4" s="10"/>
      <c r="D4" s="12"/>
      <c r="E4" s="12"/>
      <c r="F4" s="12"/>
      <c r="G4" s="12"/>
      <c r="H4" s="13"/>
      <c r="I4" s="24"/>
      <c r="J4" s="22"/>
      <c r="K4" s="22"/>
      <c r="L4" s="25"/>
      <c r="M4" s="27"/>
    </row>
    <row r="5" spans="1:15" s="2" customFormat="1" ht="15" customHeight="1">
      <c r="A5" s="15" t="s">
        <v>89</v>
      </c>
      <c r="B5" s="10"/>
      <c r="C5" s="10"/>
      <c r="D5" s="12"/>
      <c r="E5" s="12"/>
      <c r="F5" s="12"/>
      <c r="G5" s="12"/>
      <c r="H5" s="13"/>
      <c r="I5" s="24"/>
      <c r="J5" s="22"/>
      <c r="K5" s="22"/>
      <c r="L5" s="25"/>
      <c r="M5" s="25"/>
    </row>
    <row r="6" spans="1:15" s="2" customFormat="1" ht="15" customHeight="1">
      <c r="A6" s="16" t="s">
        <v>332</v>
      </c>
      <c r="B6" s="10"/>
      <c r="C6" s="10"/>
      <c r="D6" s="12"/>
      <c r="E6" s="12"/>
      <c r="F6" s="12"/>
      <c r="G6" s="12"/>
      <c r="H6" s="13"/>
      <c r="I6" s="24"/>
      <c r="J6" s="22"/>
      <c r="K6" s="22"/>
      <c r="L6" s="25"/>
      <c r="M6" s="25"/>
    </row>
    <row r="7" spans="1:15" s="3" customFormat="1" ht="20.25" customHeight="1">
      <c r="A7" s="233" t="s">
        <v>333</v>
      </c>
      <c r="B7" s="233"/>
      <c r="C7" s="233"/>
      <c r="D7" s="237" t="s">
        <v>334</v>
      </c>
      <c r="E7" s="237" t="s">
        <v>335</v>
      </c>
      <c r="F7" s="237" t="s">
        <v>336</v>
      </c>
      <c r="G7" s="237"/>
      <c r="H7" s="237"/>
      <c r="I7" s="237" t="s">
        <v>337</v>
      </c>
      <c r="J7" s="28"/>
      <c r="K7" s="28"/>
      <c r="L7" s="28"/>
      <c r="M7" s="28"/>
    </row>
    <row r="8" spans="1:15" s="3" customFormat="1" ht="27" customHeight="1">
      <c r="A8" s="233" t="s">
        <v>64</v>
      </c>
      <c r="B8" s="233"/>
      <c r="C8" s="233" t="s">
        <v>65</v>
      </c>
      <c r="D8" s="237"/>
      <c r="E8" s="237"/>
      <c r="F8" s="237" t="s">
        <v>338</v>
      </c>
      <c r="G8" s="237" t="s">
        <v>95</v>
      </c>
      <c r="H8" s="253" t="s">
        <v>73</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66</v>
      </c>
      <c r="B11" s="233"/>
      <c r="C11" s="233"/>
      <c r="D11" s="17">
        <v>1</v>
      </c>
      <c r="E11" s="17">
        <v>2</v>
      </c>
      <c r="F11" s="17">
        <v>3</v>
      </c>
      <c r="G11" s="17">
        <v>4</v>
      </c>
      <c r="H11" s="17">
        <v>5</v>
      </c>
      <c r="I11" s="17">
        <v>6</v>
      </c>
      <c r="J11" s="28"/>
      <c r="K11" s="28"/>
      <c r="L11" s="28"/>
      <c r="M11" s="28"/>
    </row>
    <row r="12" spans="1:15" s="3" customFormat="1" ht="22.5" customHeight="1">
      <c r="A12" s="233" t="s">
        <v>46</v>
      </c>
      <c r="B12" s="233"/>
      <c r="C12" s="233"/>
      <c r="D12" s="18">
        <f>'[1]Z09 政府性基金预算财政拨款收入支出决算表(财决09表)'!E9</f>
        <v>0</v>
      </c>
      <c r="E12" s="18">
        <f>'[1]Z09 政府性基金预算财政拨款收入支出决算表(财决09表)'!H9</f>
        <v>460</v>
      </c>
      <c r="F12" s="18">
        <f>'[1]Z09 政府性基金预算财政拨款收入支出决算表(财决09表)'!K9</f>
        <v>460</v>
      </c>
      <c r="G12" s="18">
        <f>'[1]Z09 政府性基金预算财政拨款收入支出决算表(财决09表)'!L9</f>
        <v>0</v>
      </c>
      <c r="H12" s="18">
        <f>'[1]Z09 政府性基金预算财政拨款收入支出决算表(财决09表)'!O9</f>
        <v>460</v>
      </c>
      <c r="I12" s="18">
        <f>'[1]Z09 政府性基金预算财政拨款收入支出决算表(财决09表)'!P9</f>
        <v>0</v>
      </c>
      <c r="J12" s="28"/>
      <c r="K12" s="28"/>
      <c r="L12" s="29">
        <f>ROW()</f>
        <v>12</v>
      </c>
      <c r="M12" s="28"/>
      <c r="O12" s="30"/>
    </row>
    <row r="13" spans="1:15" s="4" customFormat="1" ht="22.5" customHeight="1">
      <c r="A13" s="19" t="str">
        <f>IF(J13&gt;0,J13,"")</f>
        <v>212</v>
      </c>
      <c r="B13" s="19"/>
      <c r="C13" s="20" t="str">
        <f>IF(ISERROR(VLOOKUP(A13,'[1]Z09 政府性基金预算财政拨款收入支出决算表(财决09表)'!$A$10:$T$200,4,FALSE)),"",VLOOKUP(A13,'[1]Z09 政府性基金预算财政拨款收入支出决算表(财决09表)'!$A$10:$T$200,4,FALSE))</f>
        <v>城乡社区支出</v>
      </c>
      <c r="D13" s="21">
        <f>IF(ISERROR(VLOOKUP(A13,'[1]Z09 政府性基金预算财政拨款收入支出决算表(财决09表)'!$A$10:$T$200,5,FALSE)),"",VLOOKUP(A13,'[1]Z09 政府性基金预算财政拨款收入支出决算表(财决09表)'!$A$10:$T$200,5,FALSE))</f>
        <v>0</v>
      </c>
      <c r="E13" s="21">
        <f>IF(ISERROR(VLOOKUP(A13,'[1]Z09 政府性基金预算财政拨款收入支出决算表(财决09表)'!$A$10:$T$200,8,FALSE)),"",VLOOKUP(A13,'[1]Z09 政府性基金预算财政拨款收入支出决算表(财决09表)'!$A$10:$T$200,8,FALSE))</f>
        <v>460</v>
      </c>
      <c r="F13" s="21">
        <f>IF(ISERROR(VLOOKUP(A13,'[1]Z09 政府性基金预算财政拨款收入支出决算表(财决09表)'!$A$10:$T$200,11,FALSE)),"",VLOOKUP(A13,'[1]Z09 政府性基金预算财政拨款收入支出决算表(财决09表)'!$A$10:$T$200,11,FALSE))</f>
        <v>460</v>
      </c>
      <c r="G13" s="21">
        <f>IF(ISERROR(VLOOKUP(A13,'[1]Z09 政府性基金预算财政拨款收入支出决算表(财决09表)'!$A$10:$T$200,12,FALSE)),"",VLOOKUP(A13,'[1]Z09 政府性基金预算财政拨款收入支出决算表(财决09表)'!$A$10:$T$200,12,FALSE))</f>
        <v>0</v>
      </c>
      <c r="H13" s="21">
        <f>IF(ISERROR(VLOOKUP(A13,'[1]Z09 政府性基金预算财政拨款收入支出决算表(财决09表)'!$A$10:$T$200,15,FALSE)),"",VLOOKUP(A13,'[1]Z09 政府性基金预算财政拨款收入支出决算表(财决09表)'!$A$10:$T$200,15,FALSE))</f>
        <v>460</v>
      </c>
      <c r="I13" s="21">
        <f>IF(ISERROR(VLOOKUP(A13,'[1]Z09 政府性基金预算财政拨款收入支出决算表(财决09表)'!$A$10:$T$200,16,FALSE)),"",VLOOKUP(A13,'[1]Z09 政府性基金预算财政拨款收入支出决算表(财决09表)'!$A$10:$T$200,16,FALSE))</f>
        <v>0</v>
      </c>
      <c r="J13" s="8" t="str">
        <f>'[1]Z09 政府性基金预算财政拨款收入支出决算表(财决09表)'!$A10</f>
        <v>212</v>
      </c>
      <c r="K13" s="31">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920</v>
      </c>
      <c r="L13" s="8">
        <f>IF(C13&lt;&gt;"",ROW(),"")</f>
        <v>13</v>
      </c>
      <c r="M13" s="8"/>
    </row>
    <row r="14" spans="1:15" s="4" customFormat="1" ht="22.5" customHeight="1">
      <c r="A14" s="19" t="str">
        <f t="shared" ref="A14:A31" si="0">IF(J14&gt;0,J14,"")</f>
        <v>21208</v>
      </c>
      <c r="B14" s="19"/>
      <c r="C14" s="20" t="str">
        <f>IF(ISERROR(VLOOKUP(A14,'[1]Z09 政府性基金预算财政拨款收入支出决算表(财决09表)'!$A$10:$T$200,4,FALSE)),"",VLOOKUP(A14,'[1]Z09 政府性基金预算财政拨款收入支出决算表(财决09表)'!$A$10:$T$200,4,FALSE))</f>
        <v>国有土地使用权出让收入及对应专项债务收入安排的支出</v>
      </c>
      <c r="D14" s="21">
        <f>IF(ISERROR(VLOOKUP(A14,'[1]Z09 政府性基金预算财政拨款收入支出决算表(财决09表)'!$A$10:$T$200,5,FALSE)),"",VLOOKUP(A14,'[1]Z09 政府性基金预算财政拨款收入支出决算表(财决09表)'!$A$10:$T$200,5,FALSE))</f>
        <v>0</v>
      </c>
      <c r="E14" s="21">
        <f>IF(ISERROR(VLOOKUP(A14,'[1]Z09 政府性基金预算财政拨款收入支出决算表(财决09表)'!$A$10:$T$200,8,FALSE)),"",VLOOKUP(A14,'[1]Z09 政府性基金预算财政拨款收入支出决算表(财决09表)'!$A$10:$T$200,8,FALSE))</f>
        <v>460</v>
      </c>
      <c r="F14" s="21">
        <f>IF(ISERROR(VLOOKUP(A14,'[1]Z09 政府性基金预算财政拨款收入支出决算表(财决09表)'!$A$10:$T$200,11,FALSE)),"",VLOOKUP(A14,'[1]Z09 政府性基金预算财政拨款收入支出决算表(财决09表)'!$A$10:$T$200,11,FALSE))</f>
        <v>460</v>
      </c>
      <c r="G14" s="21">
        <f>IF(ISERROR(VLOOKUP(A14,'[1]Z09 政府性基金预算财政拨款收入支出决算表(财决09表)'!$A$10:$T$200,12,FALSE)),"",VLOOKUP(A14,'[1]Z09 政府性基金预算财政拨款收入支出决算表(财决09表)'!$A$10:$T$200,12,FALSE))</f>
        <v>0</v>
      </c>
      <c r="H14" s="21">
        <f>IF(ISERROR(VLOOKUP(A14,'[1]Z09 政府性基金预算财政拨款收入支出决算表(财决09表)'!$A$10:$T$200,15,FALSE)),"",VLOOKUP(A14,'[1]Z09 政府性基金预算财政拨款收入支出决算表(财决09表)'!$A$10:$T$200,15,FALSE))</f>
        <v>460</v>
      </c>
      <c r="I14" s="21">
        <f>IF(ISERROR(VLOOKUP(A14,'[1]Z09 政府性基金预算财政拨款收入支出决算表(财决09表)'!$A$10:$T$200,16,FALSE)),"",VLOOKUP(A14,'[1]Z09 政府性基金预算财政拨款收入支出决算表(财决09表)'!$A$10:$T$200,16,FALSE))</f>
        <v>0</v>
      </c>
      <c r="J14" s="8" t="str">
        <f>'[1]Z09 政府性基金预算财政拨款收入支出决算表(财决09表)'!$A11</f>
        <v>21208</v>
      </c>
      <c r="K14" s="31">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920</v>
      </c>
      <c r="L14" s="8">
        <f>IF(C14&lt;&gt;"",ROW(),"")</f>
        <v>14</v>
      </c>
      <c r="M14" s="8"/>
    </row>
    <row r="15" spans="1:15" s="4" customFormat="1" ht="22.5" customHeight="1">
      <c r="A15" s="19" t="str">
        <f t="shared" si="0"/>
        <v>2120803</v>
      </c>
      <c r="B15" s="19"/>
      <c r="C15" s="20" t="str">
        <f>IF(ISERROR(VLOOKUP(A15,'[1]Z09 政府性基金预算财政拨款收入支出决算表(财决09表)'!$A$10:$T$200,4,FALSE)),"",VLOOKUP(A15,'[1]Z09 政府性基金预算财政拨款收入支出决算表(财决09表)'!$A$10:$T$200,4,FALSE))</f>
        <v xml:space="preserve">  城市建设支出</v>
      </c>
      <c r="D15" s="21">
        <f>IF(ISERROR(VLOOKUP(A15,'[1]Z09 政府性基金预算财政拨款收入支出决算表(财决09表)'!$A$10:$T$200,5,FALSE)),"",VLOOKUP(A15,'[1]Z09 政府性基金预算财政拨款收入支出决算表(财决09表)'!$A$10:$T$200,5,FALSE))</f>
        <v>0</v>
      </c>
      <c r="E15" s="21">
        <f>IF(ISERROR(VLOOKUP(A15,'[1]Z09 政府性基金预算财政拨款收入支出决算表(财决09表)'!$A$10:$T$200,8,FALSE)),"",VLOOKUP(A15,'[1]Z09 政府性基金预算财政拨款收入支出决算表(财决09表)'!$A$10:$T$200,8,FALSE))</f>
        <v>460</v>
      </c>
      <c r="F15" s="21">
        <f>IF(ISERROR(VLOOKUP(A15,'[1]Z09 政府性基金预算财政拨款收入支出决算表(财决09表)'!$A$10:$T$200,11,FALSE)),"",VLOOKUP(A15,'[1]Z09 政府性基金预算财政拨款收入支出决算表(财决09表)'!$A$10:$T$200,11,FALSE))</f>
        <v>460</v>
      </c>
      <c r="G15" s="21">
        <f>IF(ISERROR(VLOOKUP(A15,'[1]Z09 政府性基金预算财政拨款收入支出决算表(财决09表)'!$A$10:$T$200,12,FALSE)),"",VLOOKUP(A15,'[1]Z09 政府性基金预算财政拨款收入支出决算表(财决09表)'!$A$10:$T$200,12,FALSE))</f>
        <v>0</v>
      </c>
      <c r="H15" s="21">
        <f>IF(ISERROR(VLOOKUP(A15,'[1]Z09 政府性基金预算财政拨款收入支出决算表(财决09表)'!$A$10:$T$200,15,FALSE)),"",VLOOKUP(A15,'[1]Z09 政府性基金预算财政拨款收入支出决算表(财决09表)'!$A$10:$T$200,15,FALSE))</f>
        <v>460</v>
      </c>
      <c r="I15" s="21">
        <f>IF(ISERROR(VLOOKUP(A15,'[1]Z09 政府性基金预算财政拨款收入支出决算表(财决09表)'!$A$10:$T$200,16,FALSE)),"",VLOOKUP(A15,'[1]Z09 政府性基金预算财政拨款收入支出决算表(财决09表)'!$A$10:$T$200,16,FALSE))</f>
        <v>0</v>
      </c>
      <c r="J15" s="8" t="str">
        <f>'[1]Z09 政府性基金预算财政拨款收入支出决算表(财决09表)'!$A12</f>
        <v>2120803</v>
      </c>
      <c r="K15" s="31">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920</v>
      </c>
      <c r="L15" s="8">
        <f>IF(C15&lt;&gt;"",ROW(),"")</f>
        <v>15</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t="str">
        <f>'[1]Z09 政府性基金预算财政拨款收入支出决算表(财决09表)'!$A16</f>
        <v/>
      </c>
      <c r="K19" s="31" t="e">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#VALUE!</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t="str">
        <f>'[1]Z09 政府性基金预算财政拨款收入支出决算表(财决09表)'!$A17</f>
        <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t="e">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#VALUE!</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F8:F10"/>
    <mergeCell ref="H8:H10"/>
    <mergeCell ref="I7:I10"/>
    <mergeCell ref="A8:B10"/>
    <mergeCell ref="A1:I1"/>
    <mergeCell ref="A7:C7"/>
    <mergeCell ref="F7:H7"/>
    <mergeCell ref="G8:G10"/>
    <mergeCell ref="A11:C11"/>
    <mergeCell ref="A12:C12"/>
    <mergeCell ref="C8:C10"/>
    <mergeCell ref="D7:D10"/>
    <mergeCell ref="E7:E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YM</cp:lastModifiedBy>
  <cp:lastPrinted>2019-09-20T07:53:58Z</cp:lastPrinted>
  <dcterms:created xsi:type="dcterms:W3CDTF">2011-12-26T04:36:18Z</dcterms:created>
  <dcterms:modified xsi:type="dcterms:W3CDTF">2020-08-06T02:58:56Z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KSOReadingLayout">
    <vt:bool>true</vt:bool>
  </property>
</Properties>
</file>